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953" activeTab="8"/>
  </bookViews>
  <sheets>
    <sheet name="23收" sheetId="1" r:id="rId1"/>
    <sheet name="胜利23收" sheetId="2" r:id="rId2"/>
    <sheet name="23支" sheetId="3" r:id="rId3"/>
    <sheet name="胜利23支" sheetId="4" r:id="rId4"/>
    <sheet name="23平衡新" sheetId="5" r:id="rId5"/>
    <sheet name="23平衡胜" sheetId="6" r:id="rId6"/>
    <sheet name="24收" sheetId="7" r:id="rId7"/>
    <sheet name="胜利24收" sheetId="8" r:id="rId8"/>
    <sheet name="24支" sheetId="9" r:id="rId9"/>
    <sheet name="胜利24支" sheetId="10" r:id="rId10"/>
    <sheet name="24平衡新" sheetId="11" r:id="rId11"/>
    <sheet name="24平衡胜" sheetId="12" r:id="rId12"/>
  </sheets>
  <definedNames>
    <definedName name="_xlnm.Print_Area" localSheetId="0">'23收'!$A$2:$J$29</definedName>
    <definedName name="_xlnm.Print_Area" localSheetId="8">'24支'!$A$1:$E$25</definedName>
    <definedName name="_xlnm.Print_Area" localSheetId="3">'胜利23支'!$A$1:$G$26</definedName>
    <definedName name="_xlnm.Print_Titles" localSheetId="0">'23收'!$1:$4</definedName>
    <definedName name="_xlnm.Print_Titles" localSheetId="6">'24收'!$1:$4</definedName>
    <definedName name="_xlnm.Print_Titles" localSheetId="1">'胜利23收'!$1:$4</definedName>
    <definedName name="_xlnm.Print_Titles" localSheetId="7">'胜利24收'!$1:$4</definedName>
  </definedNames>
  <calcPr fullCalcOnLoad="1"/>
</workbook>
</file>

<file path=xl/sharedStrings.xml><?xml version="1.0" encoding="utf-8"?>
<sst xmlns="http://schemas.openxmlformats.org/spreadsheetml/2006/main" count="419" uniqueCount="144">
  <si>
    <t>附件1：</t>
  </si>
  <si>
    <t>2023年区本级公共财政预算收入表</t>
  </si>
  <si>
    <t>单位：万元</t>
  </si>
  <si>
    <t>收入项目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</si>
  <si>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年预算</t>
    </r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</si>
  <si>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年   预计收入</t>
    </r>
  </si>
  <si>
    <t>2022年   实际收入</t>
  </si>
  <si>
    <t>完成年度 预算%</t>
  </si>
  <si>
    <t>增减%</t>
  </si>
  <si>
    <t>增减额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</si>
  <si>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年上解省38.6%</t>
    </r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</si>
  <si>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年上解市42.5%</t>
    </r>
  </si>
  <si>
    <t>区实得财力</t>
  </si>
  <si>
    <t>公共财政预算收入</t>
  </si>
  <si>
    <t>1、税收收入</t>
  </si>
  <si>
    <t>增值税</t>
  </si>
  <si>
    <t>营业税</t>
  </si>
  <si>
    <t>企业所得税（40%部分）</t>
  </si>
  <si>
    <t>个人所得税（40%部分）</t>
  </si>
  <si>
    <t>资源税</t>
  </si>
  <si>
    <t>城市维护建设税</t>
  </si>
  <si>
    <t>房产税</t>
  </si>
  <si>
    <t>印花税</t>
  </si>
  <si>
    <t>城镇土地使用税</t>
  </si>
  <si>
    <t>土地增值税</t>
  </si>
  <si>
    <t>车船使用和牌照税</t>
  </si>
  <si>
    <t>契税</t>
  </si>
  <si>
    <t>其他收入</t>
  </si>
  <si>
    <t>2、非税收入</t>
  </si>
  <si>
    <t>其中：税务收入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</si>
  <si>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财政收入</t>
    </r>
  </si>
  <si>
    <t>专项收入</t>
  </si>
  <si>
    <t xml:space="preserve">  教育费附加收入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</si>
  <si>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地方教育费附加收入</t>
    </r>
  </si>
  <si>
    <t>行政事业性收费收入</t>
  </si>
  <si>
    <t>罚没收入</t>
  </si>
  <si>
    <t>国有资本经营收入</t>
  </si>
  <si>
    <t>国有资源有偿使用收入</t>
  </si>
  <si>
    <t>附件2：</t>
  </si>
  <si>
    <t>2023年胜利开发区公共财政预算收入表</t>
  </si>
  <si>
    <t>2023年预算</t>
  </si>
  <si>
    <t>2023年   预计收入</t>
  </si>
  <si>
    <t>2023年上解省34.8%</t>
  </si>
  <si>
    <t>2023年上解市26.9%</t>
  </si>
  <si>
    <t/>
  </si>
  <si>
    <t>耕地占用税</t>
  </si>
  <si>
    <t>其他收入(车船税）</t>
  </si>
  <si>
    <t>附件3：</t>
  </si>
  <si>
    <t>2023年区本级公共财政预算支出表</t>
  </si>
  <si>
    <t>预算科目</t>
  </si>
  <si>
    <t>年度预算</t>
  </si>
  <si>
    <r>
      <t>202</t>
    </r>
    <r>
      <rPr>
        <sz val="12"/>
        <rFont val="宋体"/>
        <family val="0"/>
      </rPr>
      <t>3</t>
    </r>
    <r>
      <rPr>
        <sz val="12"/>
        <rFont val="宋体"/>
        <family val="0"/>
      </rPr>
      <t>年预计完成</t>
    </r>
  </si>
  <si>
    <r>
      <t>2022</t>
    </r>
    <r>
      <rPr>
        <sz val="12"/>
        <rFont val="宋体"/>
        <family val="0"/>
      </rPr>
      <t>年实际支出</t>
    </r>
  </si>
  <si>
    <t>完成年度预算%</t>
  </si>
  <si>
    <t>本期比同期</t>
  </si>
  <si>
    <t>增减数</t>
  </si>
  <si>
    <t xml:space="preserve"> +（-）%</t>
  </si>
  <si>
    <t>公共财政预算支出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</si>
  <si>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一般公共服务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</si>
  <si>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国防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</si>
  <si>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公共安全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</si>
  <si>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教育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</si>
  <si>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科学技术</t>
    </r>
  </si>
  <si>
    <t xml:space="preserve">  文化旅游体育与传媒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</si>
  <si>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社会保障和就业</t>
    </r>
  </si>
  <si>
    <t xml:space="preserve">  卫生健康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</si>
  <si>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节能环保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</si>
  <si>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城乡社区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</si>
  <si>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农林水</t>
    </r>
  </si>
  <si>
    <r>
      <t xml:space="preserve"> </t>
    </r>
    <r>
      <rPr>
        <sz val="12"/>
        <rFont val="宋体"/>
        <family val="0"/>
      </rPr>
      <t xml:space="preserve"> 交通运输</t>
    </r>
  </si>
  <si>
    <t xml:space="preserve">  资源勘探工业信息等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</si>
  <si>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商业服务业等</t>
    </r>
  </si>
  <si>
    <t xml:space="preserve">  金融支出</t>
  </si>
  <si>
    <t xml:space="preserve">  自然资源海洋气象等</t>
  </si>
  <si>
    <t xml:space="preserve">  粮油物资储备支出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</si>
  <si>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住房保障支出  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</si>
  <si>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灾害防治及应急管理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</si>
  <si>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预备费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</si>
  <si>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其他支出</t>
    </r>
  </si>
  <si>
    <t xml:space="preserve">  债务付息支出</t>
  </si>
  <si>
    <t xml:space="preserve">  债务发行费用</t>
  </si>
  <si>
    <t>附件4：</t>
  </si>
  <si>
    <t>2023年胜利开发区公共财政预算支出表</t>
  </si>
  <si>
    <t>2023年预计完成</t>
  </si>
  <si>
    <t>2022年实际支出</t>
  </si>
  <si>
    <t xml:space="preserve"> </t>
  </si>
  <si>
    <t xml:space="preserve">  灾害防治及应急管理支出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</si>
  <si>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预备费</t>
    </r>
  </si>
  <si>
    <t>附件5：</t>
  </si>
  <si>
    <t>2023年区本级公共预算收支平衡情况表</t>
  </si>
  <si>
    <t>项        目</t>
  </si>
  <si>
    <t>金  额</t>
  </si>
  <si>
    <t>一般公共预算收入</t>
  </si>
  <si>
    <t>一般公共预算支出</t>
  </si>
  <si>
    <t>上级转移性收入</t>
  </si>
  <si>
    <t>上解上级支出</t>
  </si>
  <si>
    <t xml:space="preserve">   一般转移性收入</t>
  </si>
  <si>
    <t>地方政府债券还本支出</t>
  </si>
  <si>
    <t xml:space="preserve">   专项转移性收入</t>
  </si>
  <si>
    <t>安排预算稳定调节基金</t>
  </si>
  <si>
    <t>下级上解收入</t>
  </si>
  <si>
    <t>调出资金</t>
  </si>
  <si>
    <t>地方政府债券收入</t>
  </si>
  <si>
    <t>上年结转</t>
  </si>
  <si>
    <t>年终滚存结余</t>
  </si>
  <si>
    <t>调入资金</t>
  </si>
  <si>
    <t xml:space="preserve">     减：按规定结转下年继续使用专项支出</t>
  </si>
  <si>
    <t xml:space="preserve">   九项基金调入</t>
  </si>
  <si>
    <t xml:space="preserve">     净结余</t>
  </si>
  <si>
    <t xml:space="preserve">   其他调入</t>
  </si>
  <si>
    <t>调入预算稳定调节基金</t>
  </si>
  <si>
    <t>收 入 总 计</t>
  </si>
  <si>
    <t>支 出 总 计</t>
  </si>
  <si>
    <t>附件6：</t>
  </si>
  <si>
    <t>2023年胜利经济开发区公共预算收支平衡情况表</t>
  </si>
  <si>
    <t>区域间转移性支出</t>
  </si>
  <si>
    <t>动用预算稳定调节基金</t>
  </si>
  <si>
    <t>附件7：</t>
  </si>
  <si>
    <t>2024年区本级公共财政预算收入表</t>
  </si>
  <si>
    <r>
      <t>2023</t>
    </r>
    <r>
      <rPr>
        <sz val="12"/>
        <rFont val="宋体"/>
        <family val="0"/>
      </rPr>
      <t>年预计收入</t>
    </r>
  </si>
  <si>
    <r>
      <t>2024</t>
    </r>
    <r>
      <rPr>
        <sz val="12"/>
        <rFont val="宋体"/>
        <family val="0"/>
      </rPr>
      <t>年预算</t>
    </r>
  </si>
  <si>
    <r>
      <t>202</t>
    </r>
    <r>
      <rPr>
        <sz val="12"/>
        <rFont val="宋体"/>
        <family val="0"/>
      </rPr>
      <t>4</t>
    </r>
    <r>
      <rPr>
        <sz val="12"/>
        <rFont val="宋体"/>
        <family val="0"/>
      </rPr>
      <t>年上解省38.6%</t>
    </r>
  </si>
  <si>
    <r>
      <t>202</t>
    </r>
    <r>
      <rPr>
        <sz val="12"/>
        <rFont val="宋体"/>
        <family val="0"/>
      </rPr>
      <t>4</t>
    </r>
    <r>
      <rPr>
        <sz val="12"/>
        <rFont val="宋体"/>
        <family val="0"/>
      </rPr>
      <t>年上解市42.5%</t>
    </r>
  </si>
  <si>
    <t>一、公共财政预算收入</t>
  </si>
  <si>
    <t>（一）税收收入</t>
  </si>
  <si>
    <t>（二）非税收入</t>
  </si>
  <si>
    <t>附件8：</t>
  </si>
  <si>
    <t>2024年胜利开发区公共财政预算收入表</t>
  </si>
  <si>
    <t>2023年预计收入</t>
  </si>
  <si>
    <t>2024年预算</t>
  </si>
  <si>
    <t>2024年上解省34.8%</t>
  </si>
  <si>
    <t>2024年上解市26.9%</t>
  </si>
  <si>
    <t>附件9：</t>
  </si>
  <si>
    <t>2024年区本级公共财政预算支出表</t>
  </si>
  <si>
    <r>
      <t>2023</t>
    </r>
    <r>
      <rPr>
        <sz val="12"/>
        <rFont val="宋体"/>
        <family val="0"/>
      </rPr>
      <t>年支出预计</t>
    </r>
  </si>
  <si>
    <r>
      <t>202</t>
    </r>
    <r>
      <rPr>
        <sz val="12"/>
        <rFont val="宋体"/>
        <family val="0"/>
      </rPr>
      <t>4</t>
    </r>
    <r>
      <rPr>
        <sz val="12"/>
        <rFont val="宋体"/>
        <family val="0"/>
      </rPr>
      <t>年支出预算</t>
    </r>
  </si>
  <si>
    <t>附件10：</t>
  </si>
  <si>
    <t>2024年胜利开发区公共财政预算支出表</t>
  </si>
  <si>
    <t>2023年支出预计</t>
  </si>
  <si>
    <t>2024年支出预算</t>
  </si>
  <si>
    <t>附件11：</t>
  </si>
  <si>
    <t>2024年区本级公共预算收支平衡情况表</t>
  </si>
  <si>
    <r>
      <t>附件1</t>
    </r>
    <r>
      <rPr>
        <sz val="10"/>
        <rFont val="宋体"/>
        <family val="0"/>
      </rPr>
      <t>2</t>
    </r>
    <r>
      <rPr>
        <sz val="10"/>
        <rFont val="宋体"/>
        <family val="0"/>
      </rPr>
      <t>：</t>
    </r>
  </si>
  <si>
    <t>2024年胜利经济开发区公共预算收支平衡情况表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</si>
</sst>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黑体"/>
      <family val="3"/>
    </font>
    <font>
      <sz val="10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9" fillId="32" borderId="8" applyNumberFormat="0" applyFont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176" fontId="0" fillId="0" borderId="9" xfId="0" applyNumberFormat="1" applyBorder="1" applyAlignment="1">
      <alignment/>
    </xf>
    <xf numFmtId="0" fontId="0" fillId="0" borderId="9" xfId="0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15" applyNumberFormat="1" applyFont="1" applyFill="1" applyBorder="1" applyAlignment="1">
      <alignment horizontal="center" vertical="center"/>
      <protection/>
    </xf>
    <xf numFmtId="176" fontId="50" fillId="0" borderId="9" xfId="15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0" xfId="43" applyFont="1" applyBorder="1" applyAlignment="1">
      <alignment vertical="center" wrapText="1"/>
      <protection/>
    </xf>
    <xf numFmtId="0" fontId="0" fillId="0" borderId="0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43" applyFont="1" applyFill="1" applyBorder="1" applyAlignment="1">
      <alignment horizontal="center" vertical="center" wrapText="1"/>
      <protection/>
    </xf>
    <xf numFmtId="0" fontId="0" fillId="0" borderId="9" xfId="43" applyFont="1" applyBorder="1" applyAlignment="1">
      <alignment horizontal="center" vertical="center" wrapText="1"/>
      <protection/>
    </xf>
    <xf numFmtId="0" fontId="7" fillId="0" borderId="9" xfId="0" applyFont="1" applyBorder="1" applyAlignment="1">
      <alignment vertical="center"/>
    </xf>
    <xf numFmtId="176" fontId="0" fillId="0" borderId="9" xfId="0" applyNumberFormat="1" applyFont="1" applyFill="1" applyBorder="1" applyAlignment="1" applyProtection="1">
      <alignment horizontal="right" vertical="center"/>
      <protection hidden="1" locked="0"/>
    </xf>
    <xf numFmtId="0" fontId="0" fillId="0" borderId="9" xfId="0" applyFont="1" applyBorder="1" applyAlignment="1">
      <alignment horizontal="left" vertical="center"/>
    </xf>
    <xf numFmtId="176" fontId="8" fillId="0" borderId="9" xfId="42" applyNumberFormat="1" applyFont="1" applyFill="1" applyBorder="1" applyAlignment="1">
      <alignment vertical="center"/>
      <protection/>
    </xf>
    <xf numFmtId="176" fontId="0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176" fontId="8" fillId="0" borderId="9" xfId="0" applyNumberFormat="1" applyFont="1" applyFill="1" applyBorder="1" applyAlignment="1" applyProtection="1">
      <alignment horizontal="right" vertical="center"/>
      <protection hidden="1" locked="0"/>
    </xf>
    <xf numFmtId="176" fontId="0" fillId="0" borderId="9" xfId="42" applyNumberFormat="1" applyFont="1" applyFill="1" applyBorder="1" applyAlignment="1">
      <alignment vertical="center"/>
      <protection/>
    </xf>
    <xf numFmtId="176" fontId="0" fillId="0" borderId="9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1" fontId="0" fillId="0" borderId="9" xfId="44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NumberFormat="1" applyFont="1" applyFill="1" applyBorder="1" applyAlignment="1" applyProtection="1">
      <alignment horizontal="right" vertical="center"/>
      <protection hidden="1"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9" xfId="15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Fill="1" applyAlignment="1">
      <alignment horizontal="center"/>
    </xf>
    <xf numFmtId="0" fontId="0" fillId="0" borderId="9" xfId="0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176" fontId="0" fillId="0" borderId="9" xfId="0" applyNumberFormat="1" applyFont="1" applyBorder="1" applyAlignment="1">
      <alignment/>
    </xf>
    <xf numFmtId="177" fontId="0" fillId="0" borderId="9" xfId="0" applyNumberFormat="1" applyFont="1" applyBorder="1" applyAlignment="1">
      <alignment/>
    </xf>
    <xf numFmtId="0" fontId="51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0" xfId="43" applyNumberFormat="1" applyFont="1" applyBorder="1" applyAlignment="1">
      <alignment vertical="center" wrapText="1"/>
      <protection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wrapText="1"/>
    </xf>
    <xf numFmtId="176" fontId="0" fillId="0" borderId="9" xfId="43" applyNumberFormat="1" applyFont="1" applyFill="1" applyBorder="1" applyAlignment="1">
      <alignment horizontal="center" vertical="center" wrapText="1"/>
      <protection/>
    </xf>
    <xf numFmtId="176" fontId="7" fillId="0" borderId="9" xfId="0" applyNumberFormat="1" applyFont="1" applyBorder="1" applyAlignment="1">
      <alignment vertical="center"/>
    </xf>
    <xf numFmtId="176" fontId="0" fillId="0" borderId="9" xfId="0" applyNumberFormat="1" applyBorder="1" applyAlignment="1">
      <alignment horizontal="left" vertical="center"/>
    </xf>
    <xf numFmtId="176" fontId="0" fillId="0" borderId="9" xfId="0" applyNumberFormat="1" applyFont="1" applyBorder="1" applyAlignment="1">
      <alignment horizontal="left" vertical="center"/>
    </xf>
    <xf numFmtId="176" fontId="8" fillId="0" borderId="9" xfId="0" applyNumberFormat="1" applyFont="1" applyBorder="1" applyAlignment="1">
      <alignment horizontal="left" vertical="center"/>
    </xf>
    <xf numFmtId="176" fontId="7" fillId="0" borderId="9" xfId="0" applyNumberFormat="1" applyFont="1" applyBorder="1" applyAlignment="1">
      <alignment horizontal="left" vertical="center"/>
    </xf>
    <xf numFmtId="176" fontId="0" fillId="0" borderId="9" xfId="15" applyNumberFormat="1" applyFont="1" applyFill="1" applyBorder="1" applyAlignment="1" applyProtection="1">
      <alignment horizontal="right" vertical="center"/>
      <protection hidden="1" locked="0"/>
    </xf>
    <xf numFmtId="176" fontId="0" fillId="0" borderId="9" xfId="15" applyNumberFormat="1" applyFont="1" applyBorder="1" applyAlignment="1">
      <alignment vertical="center"/>
      <protection/>
    </xf>
    <xf numFmtId="176" fontId="0" fillId="0" borderId="9" xfId="44" applyNumberFormat="1" applyFont="1" applyFill="1" applyBorder="1" applyAlignment="1" applyProtection="1">
      <alignment horizontal="left" vertical="center" wrapText="1"/>
      <protection locked="0"/>
    </xf>
    <xf numFmtId="176" fontId="0" fillId="0" borderId="0" xfId="0" applyNumberFormat="1" applyFont="1" applyBorder="1" applyAlignment="1">
      <alignment horizontal="right" vertical="center"/>
    </xf>
    <xf numFmtId="176" fontId="0" fillId="0" borderId="9" xfId="43" applyNumberFormat="1" applyFont="1" applyBorder="1" applyAlignment="1">
      <alignment horizontal="center" vertical="center" wrapText="1"/>
      <protection/>
    </xf>
    <xf numFmtId="178" fontId="0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5">
    <cellStyle name="Normal" xfId="0"/>
    <cellStyle name="_ET_STYLE_NoName_00_" xfId="15"/>
    <cellStyle name="_norma1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（11月12日）2011年全省财政收入预算（2000亿元）" xfId="42"/>
    <cellStyle name="常规_Sheet3" xfId="43"/>
    <cellStyle name="常规_收入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样式 1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pane ySplit="5" topLeftCell="A6" activePane="bottomLeft" state="frozen"/>
      <selection pane="topLeft" activeCell="A1" sqref="A1"/>
      <selection pane="bottomLeft" activeCell="H7" sqref="H7"/>
    </sheetView>
  </sheetViews>
  <sheetFormatPr defaultColWidth="9.00390625" defaultRowHeight="14.25"/>
  <cols>
    <col min="1" max="1" width="20.875" style="79" customWidth="1"/>
    <col min="2" max="7" width="10.75390625" style="79" customWidth="1"/>
    <col min="8" max="8" width="10.75390625" style="80" customWidth="1"/>
    <col min="9" max="10" width="10.75390625" style="79" customWidth="1"/>
    <col min="11" max="16384" width="9.00390625" style="79" customWidth="1"/>
  </cols>
  <sheetData>
    <row r="1" ht="14.25">
      <c r="A1" s="81" t="s">
        <v>0</v>
      </c>
    </row>
    <row r="2" spans="1:10" ht="24.75" customHeight="1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6.5" customHeight="1">
      <c r="A3" s="82"/>
      <c r="B3" s="83"/>
      <c r="C3" s="83"/>
      <c r="D3" s="83"/>
      <c r="E3" s="83"/>
      <c r="F3" s="83"/>
      <c r="G3" s="83"/>
      <c r="H3" s="84"/>
      <c r="I3" s="84"/>
      <c r="J3" s="96" t="s">
        <v>2</v>
      </c>
    </row>
    <row r="4" spans="1:10" s="78" customFormat="1" ht="43.5" customHeight="1">
      <c r="A4" s="85" t="s">
        <v>3</v>
      </c>
      <c r="B4" s="86" t="s">
        <v>4</v>
      </c>
      <c r="C4" s="86" t="s">
        <v>5</v>
      </c>
      <c r="D4" s="86" t="s">
        <v>6</v>
      </c>
      <c r="E4" s="86" t="s">
        <v>7</v>
      </c>
      <c r="F4" s="86" t="s">
        <v>8</v>
      </c>
      <c r="G4" s="86" t="s">
        <v>9</v>
      </c>
      <c r="H4" s="87" t="s">
        <v>10</v>
      </c>
      <c r="I4" s="97" t="s">
        <v>11</v>
      </c>
      <c r="J4" s="86" t="s">
        <v>12</v>
      </c>
    </row>
    <row r="5" spans="1:10" s="78" customFormat="1" ht="21.75" customHeight="1">
      <c r="A5" s="88" t="s">
        <v>13</v>
      </c>
      <c r="B5" s="47">
        <f>B6+B20</f>
        <v>70000</v>
      </c>
      <c r="C5" s="47">
        <f>C6+C20</f>
        <v>70000</v>
      </c>
      <c r="D5" s="47">
        <f>D6+D20</f>
        <v>66191</v>
      </c>
      <c r="E5" s="47">
        <f>C5/B5*100</f>
        <v>100</v>
      </c>
      <c r="F5" s="47">
        <f>IF(D5=0,"",G5/D5*100)</f>
        <v>5.7545587768729884</v>
      </c>
      <c r="G5" s="47">
        <f aca="true" t="shared" si="0" ref="G5:G10">C5-D5</f>
        <v>3809</v>
      </c>
      <c r="H5" s="47">
        <f>H6+H20</f>
        <v>18823.29</v>
      </c>
      <c r="I5" s="47">
        <f>I6+I20</f>
        <v>27175.774999999994</v>
      </c>
      <c r="J5" s="47">
        <f>J6+J20</f>
        <v>24000.935</v>
      </c>
    </row>
    <row r="6" spans="1:10" s="78" customFormat="1" ht="21.75" customHeight="1">
      <c r="A6" s="88" t="s">
        <v>14</v>
      </c>
      <c r="B6" s="47">
        <f>SUM(B7:B9,B10,B11:B19)</f>
        <v>63943</v>
      </c>
      <c r="C6" s="47">
        <f>SUM(C7:C9,C10,C11:C19)</f>
        <v>63943</v>
      </c>
      <c r="D6" s="47">
        <f>SUM(D7:D9,D10,D11:D19)</f>
        <v>58847</v>
      </c>
      <c r="E6" s="47">
        <f aca="true" t="shared" si="1" ref="E6:E23">C6/B6*100</f>
        <v>100</v>
      </c>
      <c r="F6" s="47">
        <f aca="true" t="shared" si="2" ref="F6:F30">IF(D6=0,"",G6/D6*100)</f>
        <v>8.659744761840026</v>
      </c>
      <c r="G6" s="47">
        <f t="shared" si="0"/>
        <v>5096</v>
      </c>
      <c r="H6" s="47">
        <f>SUM(H7:H9,H10,H11:H19)</f>
        <v>18823.29</v>
      </c>
      <c r="I6" s="47">
        <f>SUM(I7:I9,I10,I11:I19)</f>
        <v>27175.774999999994</v>
      </c>
      <c r="J6" s="47">
        <f>SUM(J7:J9,J10,J11:J19)</f>
        <v>17943.935</v>
      </c>
    </row>
    <row r="7" spans="1:14" s="78" customFormat="1" ht="21.75" customHeight="1">
      <c r="A7" s="89" t="s">
        <v>15</v>
      </c>
      <c r="B7" s="50">
        <v>27461</v>
      </c>
      <c r="C7" s="50">
        <v>27461</v>
      </c>
      <c r="D7" s="47">
        <v>25636</v>
      </c>
      <c r="E7" s="47">
        <f t="shared" si="1"/>
        <v>100</v>
      </c>
      <c r="F7" s="47">
        <f t="shared" si="2"/>
        <v>7.118895303479482</v>
      </c>
      <c r="G7" s="47">
        <f t="shared" si="0"/>
        <v>1825</v>
      </c>
      <c r="H7" s="47">
        <f>C7*0.386</f>
        <v>10599.946</v>
      </c>
      <c r="I7" s="50">
        <f>C7*0.425</f>
        <v>11670.925</v>
      </c>
      <c r="J7" s="50">
        <f>C7-H7-I7</f>
        <v>5190.129000000001</v>
      </c>
      <c r="N7" s="98"/>
    </row>
    <row r="8" spans="1:14" s="78" customFormat="1" ht="21.75" customHeight="1">
      <c r="A8" s="90" t="s">
        <v>16</v>
      </c>
      <c r="B8" s="50"/>
      <c r="C8" s="50"/>
      <c r="D8" s="47"/>
      <c r="E8" s="47"/>
      <c r="F8" s="47">
        <f t="shared" si="2"/>
      </c>
      <c r="G8" s="47"/>
      <c r="H8" s="47"/>
      <c r="I8" s="50"/>
      <c r="J8" s="50"/>
      <c r="N8" s="98"/>
    </row>
    <row r="9" spans="1:14" s="78" customFormat="1" ht="21.75" customHeight="1">
      <c r="A9" s="91" t="s">
        <v>17</v>
      </c>
      <c r="B9" s="50">
        <v>12480</v>
      </c>
      <c r="C9" s="50">
        <v>12480</v>
      </c>
      <c r="D9" s="47">
        <v>11580</v>
      </c>
      <c r="E9" s="47">
        <f t="shared" si="1"/>
        <v>100</v>
      </c>
      <c r="F9" s="47">
        <f t="shared" si="2"/>
        <v>7.772020725388601</v>
      </c>
      <c r="G9" s="47">
        <f t="shared" si="0"/>
        <v>900</v>
      </c>
      <c r="H9" s="47">
        <f>C9*0.386</f>
        <v>4817.28</v>
      </c>
      <c r="I9" s="50">
        <f>C9*0.425</f>
        <v>5304</v>
      </c>
      <c r="J9" s="50">
        <f>C9-H9-I9</f>
        <v>2358.7200000000003</v>
      </c>
      <c r="N9" s="98"/>
    </row>
    <row r="10" spans="1:14" s="78" customFormat="1" ht="21.75" customHeight="1">
      <c r="A10" s="90" t="s">
        <v>18</v>
      </c>
      <c r="B10" s="50">
        <v>2815</v>
      </c>
      <c r="C10" s="50">
        <v>2815</v>
      </c>
      <c r="D10" s="47">
        <v>3176</v>
      </c>
      <c r="E10" s="47">
        <f t="shared" si="1"/>
        <v>100</v>
      </c>
      <c r="F10" s="47">
        <f t="shared" si="2"/>
        <v>-11.366498740554157</v>
      </c>
      <c r="G10" s="47">
        <f t="shared" si="0"/>
        <v>-361</v>
      </c>
      <c r="H10" s="47">
        <f>C10*0.386</f>
        <v>1086.59</v>
      </c>
      <c r="I10" s="50">
        <f>C10*0.425</f>
        <v>1196.375</v>
      </c>
      <c r="J10" s="50">
        <f>C10-H10-I10</f>
        <v>532.0350000000001</v>
      </c>
      <c r="N10" s="98"/>
    </row>
    <row r="11" spans="1:14" s="78" customFormat="1" ht="21.75" customHeight="1">
      <c r="A11" s="90" t="s">
        <v>19</v>
      </c>
      <c r="B11" s="50"/>
      <c r="C11" s="50"/>
      <c r="D11" s="47"/>
      <c r="E11" s="47"/>
      <c r="F11" s="47">
        <f t="shared" si="2"/>
      </c>
      <c r="G11" s="47"/>
      <c r="H11" s="47"/>
      <c r="I11" s="50"/>
      <c r="J11" s="50"/>
      <c r="N11" s="98"/>
    </row>
    <row r="12" spans="1:14" s="78" customFormat="1" ht="21.75" customHeight="1">
      <c r="A12" s="90" t="s">
        <v>20</v>
      </c>
      <c r="B12" s="50">
        <v>5666</v>
      </c>
      <c r="C12" s="50">
        <v>5666</v>
      </c>
      <c r="D12" s="47">
        <v>5639</v>
      </c>
      <c r="E12" s="47">
        <f t="shared" si="1"/>
        <v>100</v>
      </c>
      <c r="F12" s="47">
        <f t="shared" si="2"/>
        <v>0.47880829934385527</v>
      </c>
      <c r="G12" s="47">
        <f aca="true" t="shared" si="3" ref="G12:G29">C12-D12</f>
        <v>27</v>
      </c>
      <c r="H12" s="47"/>
      <c r="I12" s="50">
        <f aca="true" t="shared" si="4" ref="I12:I19">C12*0.425</f>
        <v>2408.0499999999997</v>
      </c>
      <c r="J12" s="50">
        <f aca="true" t="shared" si="5" ref="J12:J29">C12-H12-I12</f>
        <v>3257.9500000000003</v>
      </c>
      <c r="N12" s="98"/>
    </row>
    <row r="13" spans="1:14" s="78" customFormat="1" ht="21.75" customHeight="1">
      <c r="A13" s="90" t="s">
        <v>21</v>
      </c>
      <c r="B13" s="50">
        <v>6009</v>
      </c>
      <c r="C13" s="50">
        <v>6009</v>
      </c>
      <c r="D13" s="47">
        <v>5472</v>
      </c>
      <c r="E13" s="47">
        <f t="shared" si="1"/>
        <v>100</v>
      </c>
      <c r="F13" s="47">
        <f t="shared" si="2"/>
        <v>9.81359649122807</v>
      </c>
      <c r="G13" s="47">
        <f t="shared" si="3"/>
        <v>537</v>
      </c>
      <c r="H13" s="47">
        <f>C13*0.386</f>
        <v>2319.474</v>
      </c>
      <c r="I13" s="50">
        <f t="shared" si="4"/>
        <v>2553.825</v>
      </c>
      <c r="J13" s="50">
        <f t="shared" si="5"/>
        <v>1135.701</v>
      </c>
      <c r="N13" s="98"/>
    </row>
    <row r="14" spans="1:14" s="78" customFormat="1" ht="21.75" customHeight="1">
      <c r="A14" s="90" t="s">
        <v>22</v>
      </c>
      <c r="B14" s="50">
        <v>652</v>
      </c>
      <c r="C14" s="50">
        <v>652</v>
      </c>
      <c r="D14" s="47">
        <v>632</v>
      </c>
      <c r="E14" s="47">
        <f t="shared" si="1"/>
        <v>100</v>
      </c>
      <c r="F14" s="47">
        <f t="shared" si="2"/>
        <v>3.1645569620253164</v>
      </c>
      <c r="G14" s="47">
        <f t="shared" si="3"/>
        <v>20</v>
      </c>
      <c r="H14" s="47"/>
      <c r="I14" s="50">
        <f t="shared" si="4"/>
        <v>277.09999999999997</v>
      </c>
      <c r="J14" s="50">
        <f t="shared" si="5"/>
        <v>374.90000000000003</v>
      </c>
      <c r="N14" s="98"/>
    </row>
    <row r="15" spans="1:14" s="78" customFormat="1" ht="21.75" customHeight="1">
      <c r="A15" s="90" t="s">
        <v>23</v>
      </c>
      <c r="B15" s="50">
        <v>4596</v>
      </c>
      <c r="C15" s="50">
        <v>4596</v>
      </c>
      <c r="D15" s="47">
        <v>4910</v>
      </c>
      <c r="E15" s="47">
        <f t="shared" si="1"/>
        <v>100</v>
      </c>
      <c r="F15" s="47">
        <f t="shared" si="2"/>
        <v>-6.395112016293279</v>
      </c>
      <c r="G15" s="47">
        <f t="shared" si="3"/>
        <v>-314</v>
      </c>
      <c r="H15" s="47"/>
      <c r="I15" s="50">
        <f t="shared" si="4"/>
        <v>1953.3</v>
      </c>
      <c r="J15" s="50">
        <f t="shared" si="5"/>
        <v>2642.7</v>
      </c>
      <c r="N15" s="98"/>
    </row>
    <row r="16" spans="1:14" s="78" customFormat="1" ht="21.75" customHeight="1">
      <c r="A16" s="90" t="s">
        <v>24</v>
      </c>
      <c r="B16" s="50">
        <v>-54</v>
      </c>
      <c r="C16" s="50">
        <v>-54</v>
      </c>
      <c r="D16" s="47">
        <v>-1510</v>
      </c>
      <c r="E16" s="47">
        <f t="shared" si="1"/>
        <v>100</v>
      </c>
      <c r="F16" s="47">
        <f t="shared" si="2"/>
        <v>-96.42384105960264</v>
      </c>
      <c r="G16" s="47">
        <f t="shared" si="3"/>
        <v>1456</v>
      </c>
      <c r="H16" s="47"/>
      <c r="I16" s="50">
        <f t="shared" si="4"/>
        <v>-22.95</v>
      </c>
      <c r="J16" s="50">
        <f t="shared" si="5"/>
        <v>-31.05</v>
      </c>
      <c r="N16" s="98"/>
    </row>
    <row r="17" spans="1:14" s="78" customFormat="1" ht="21.75" customHeight="1">
      <c r="A17" s="90" t="s">
        <v>25</v>
      </c>
      <c r="B17" s="50">
        <v>446</v>
      </c>
      <c r="C17" s="50">
        <v>446</v>
      </c>
      <c r="D17" s="47">
        <v>544</v>
      </c>
      <c r="E17" s="47">
        <f t="shared" si="1"/>
        <v>100</v>
      </c>
      <c r="F17" s="47">
        <f t="shared" si="2"/>
        <v>-18.014705882352942</v>
      </c>
      <c r="G17" s="47">
        <f t="shared" si="3"/>
        <v>-98</v>
      </c>
      <c r="H17" s="54"/>
      <c r="I17" s="50">
        <f t="shared" si="4"/>
        <v>189.54999999999998</v>
      </c>
      <c r="J17" s="50">
        <f t="shared" si="5"/>
        <v>256.45000000000005</v>
      </c>
      <c r="N17" s="98"/>
    </row>
    <row r="18" spans="1:14" s="78" customFormat="1" ht="21.75" customHeight="1">
      <c r="A18" s="90" t="s">
        <v>26</v>
      </c>
      <c r="B18" s="50">
        <v>3392</v>
      </c>
      <c r="C18" s="50">
        <v>3392</v>
      </c>
      <c r="D18" s="47">
        <v>2784</v>
      </c>
      <c r="E18" s="47">
        <f t="shared" si="1"/>
        <v>100</v>
      </c>
      <c r="F18" s="47">
        <f t="shared" si="2"/>
        <v>21.839080459770116</v>
      </c>
      <c r="G18" s="47">
        <f t="shared" si="3"/>
        <v>608</v>
      </c>
      <c r="H18" s="54"/>
      <c r="I18" s="50">
        <f t="shared" si="4"/>
        <v>1441.6</v>
      </c>
      <c r="J18" s="50">
        <f t="shared" si="5"/>
        <v>1950.4</v>
      </c>
      <c r="N18" s="98"/>
    </row>
    <row r="19" spans="1:14" s="78" customFormat="1" ht="21.75" customHeight="1">
      <c r="A19" s="89" t="s">
        <v>27</v>
      </c>
      <c r="B19" s="50">
        <v>480</v>
      </c>
      <c r="C19" s="50">
        <v>480</v>
      </c>
      <c r="D19" s="47">
        <v>-16</v>
      </c>
      <c r="E19" s="47"/>
      <c r="F19" s="47">
        <f t="shared" si="2"/>
        <v>-3100</v>
      </c>
      <c r="G19" s="47">
        <f t="shared" si="3"/>
        <v>496</v>
      </c>
      <c r="H19" s="54"/>
      <c r="I19" s="50">
        <f t="shared" si="4"/>
        <v>204</v>
      </c>
      <c r="J19" s="50">
        <f t="shared" si="5"/>
        <v>276</v>
      </c>
      <c r="N19" s="98"/>
    </row>
    <row r="20" spans="1:14" s="78" customFormat="1" ht="21.75" customHeight="1">
      <c r="A20" s="92" t="s">
        <v>28</v>
      </c>
      <c r="B20" s="93">
        <f>SUM(B23,B26:B30)</f>
        <v>6057</v>
      </c>
      <c r="C20" s="47">
        <f>SUM(C23,C26:C30)</f>
        <v>6057</v>
      </c>
      <c r="D20" s="50">
        <f>SUM(D21,D22)</f>
        <v>7344</v>
      </c>
      <c r="E20" s="47">
        <f t="shared" si="1"/>
        <v>100</v>
      </c>
      <c r="F20" s="47">
        <f t="shared" si="2"/>
        <v>-17.524509803921568</v>
      </c>
      <c r="G20" s="47">
        <f t="shared" si="3"/>
        <v>-1287</v>
      </c>
      <c r="H20" s="47"/>
      <c r="I20" s="47"/>
      <c r="J20" s="50">
        <f t="shared" si="5"/>
        <v>6057</v>
      </c>
      <c r="N20" s="98"/>
    </row>
    <row r="21" spans="1:14" s="78" customFormat="1" ht="21.75" customHeight="1">
      <c r="A21" s="89" t="s">
        <v>29</v>
      </c>
      <c r="B21" s="94">
        <f>B24+B25</f>
        <v>3804</v>
      </c>
      <c r="C21" s="50">
        <f>C24+C25</f>
        <v>3804</v>
      </c>
      <c r="D21" s="50">
        <f>D24+D25</f>
        <v>3776</v>
      </c>
      <c r="E21" s="47">
        <f t="shared" si="1"/>
        <v>100</v>
      </c>
      <c r="F21" s="47">
        <f t="shared" si="2"/>
        <v>0.7415254237288136</v>
      </c>
      <c r="G21" s="47">
        <f t="shared" si="3"/>
        <v>28</v>
      </c>
      <c r="H21" s="50"/>
      <c r="I21" s="50"/>
      <c r="J21" s="50">
        <f t="shared" si="5"/>
        <v>3804</v>
      </c>
      <c r="N21" s="98"/>
    </row>
    <row r="22" spans="1:14" s="78" customFormat="1" ht="21.75" customHeight="1">
      <c r="A22" s="50" t="s">
        <v>30</v>
      </c>
      <c r="B22" s="50">
        <f>+B26+B27+B28+B29+B30</f>
        <v>2253</v>
      </c>
      <c r="C22" s="50">
        <f>C27+C28+C29+C30+C26</f>
        <v>2253</v>
      </c>
      <c r="D22" s="50">
        <f>D26+D27+D28+D29+D30</f>
        <v>3568</v>
      </c>
      <c r="E22" s="47">
        <f t="shared" si="1"/>
        <v>100</v>
      </c>
      <c r="F22" s="47">
        <f t="shared" si="2"/>
        <v>-36.85538116591928</v>
      </c>
      <c r="G22" s="47">
        <f t="shared" si="3"/>
        <v>-1315</v>
      </c>
      <c r="H22" s="50"/>
      <c r="I22" s="50"/>
      <c r="J22" s="50">
        <f t="shared" si="5"/>
        <v>2253</v>
      </c>
      <c r="N22" s="98"/>
    </row>
    <row r="23" spans="1:10" s="78" customFormat="1" ht="21.75" customHeight="1">
      <c r="A23" s="95" t="s">
        <v>31</v>
      </c>
      <c r="B23" s="47">
        <f>B24+B25</f>
        <v>3804</v>
      </c>
      <c r="C23" s="47">
        <f>C24+C25</f>
        <v>3804</v>
      </c>
      <c r="D23" s="50">
        <f>D24+D25</f>
        <v>3776</v>
      </c>
      <c r="E23" s="47">
        <f t="shared" si="1"/>
        <v>100</v>
      </c>
      <c r="F23" s="47">
        <f t="shared" si="2"/>
        <v>0.7415254237288136</v>
      </c>
      <c r="G23" s="47">
        <f t="shared" si="3"/>
        <v>28</v>
      </c>
      <c r="H23" s="47"/>
      <c r="I23" s="50"/>
      <c r="J23" s="50">
        <f t="shared" si="5"/>
        <v>3804</v>
      </c>
    </row>
    <row r="24" spans="1:10" s="78" customFormat="1" ht="21.75" customHeight="1">
      <c r="A24" s="95" t="s">
        <v>32</v>
      </c>
      <c r="B24" s="47">
        <v>2386</v>
      </c>
      <c r="C24" s="47">
        <v>2386</v>
      </c>
      <c r="D24" s="47">
        <v>2363</v>
      </c>
      <c r="E24" s="47">
        <f>C24/B25*100</f>
        <v>168.2651622002821</v>
      </c>
      <c r="F24" s="47">
        <f t="shared" si="2"/>
        <v>0.973338975878121</v>
      </c>
      <c r="G24" s="47">
        <f t="shared" si="3"/>
        <v>23</v>
      </c>
      <c r="H24" s="47"/>
      <c r="I24" s="50"/>
      <c r="J24" s="50">
        <f t="shared" si="5"/>
        <v>2386</v>
      </c>
    </row>
    <row r="25" spans="1:10" s="78" customFormat="1" ht="21.75" customHeight="1">
      <c r="A25" s="95" t="s">
        <v>33</v>
      </c>
      <c r="B25" s="47">
        <v>1418</v>
      </c>
      <c r="C25" s="47">
        <v>1418</v>
      </c>
      <c r="D25" s="47">
        <v>1413</v>
      </c>
      <c r="E25" s="47">
        <f>C25/B26*100</f>
        <v>132.77153558052436</v>
      </c>
      <c r="F25" s="47"/>
      <c r="G25" s="47">
        <f t="shared" si="3"/>
        <v>5</v>
      </c>
      <c r="H25" s="47"/>
      <c r="I25" s="50"/>
      <c r="J25" s="50">
        <f t="shared" si="5"/>
        <v>1418</v>
      </c>
    </row>
    <row r="26" spans="1:10" s="78" customFormat="1" ht="21.75" customHeight="1">
      <c r="A26" s="95" t="s">
        <v>34</v>
      </c>
      <c r="B26" s="47">
        <v>1068</v>
      </c>
      <c r="C26" s="47">
        <v>1068</v>
      </c>
      <c r="D26" s="47">
        <v>848</v>
      </c>
      <c r="E26" s="47">
        <f>C26/B27*100</f>
        <v>435.91836734693874</v>
      </c>
      <c r="F26" s="47">
        <f t="shared" si="2"/>
        <v>25.943396226415093</v>
      </c>
      <c r="G26" s="47">
        <f t="shared" si="3"/>
        <v>220</v>
      </c>
      <c r="H26" s="47"/>
      <c r="I26" s="50"/>
      <c r="J26" s="50">
        <f t="shared" si="5"/>
        <v>1068</v>
      </c>
    </row>
    <row r="27" spans="1:10" s="78" customFormat="1" ht="21.75" customHeight="1">
      <c r="A27" s="95" t="s">
        <v>35</v>
      </c>
      <c r="B27" s="47">
        <v>245</v>
      </c>
      <c r="C27" s="47">
        <v>245</v>
      </c>
      <c r="D27" s="47">
        <v>201</v>
      </c>
      <c r="E27" s="47"/>
      <c r="F27" s="47">
        <f t="shared" si="2"/>
        <v>21.890547263681594</v>
      </c>
      <c r="G27" s="47">
        <f t="shared" si="3"/>
        <v>44</v>
      </c>
      <c r="H27" s="47"/>
      <c r="I27" s="50"/>
      <c r="J27" s="50">
        <f t="shared" si="5"/>
        <v>245</v>
      </c>
    </row>
    <row r="28" spans="1:10" s="78" customFormat="1" ht="21.75" customHeight="1">
      <c r="A28" s="95" t="s">
        <v>36</v>
      </c>
      <c r="B28" s="47"/>
      <c r="C28" s="47"/>
      <c r="D28" s="47"/>
      <c r="E28" s="47"/>
      <c r="F28" s="47">
        <f t="shared" si="2"/>
      </c>
      <c r="G28" s="47"/>
      <c r="H28" s="47"/>
      <c r="I28" s="50"/>
      <c r="J28" s="50"/>
    </row>
    <row r="29" spans="1:10" s="78" customFormat="1" ht="23.25" customHeight="1">
      <c r="A29" s="95" t="s">
        <v>37</v>
      </c>
      <c r="B29" s="47">
        <v>940</v>
      </c>
      <c r="C29" s="47">
        <v>940</v>
      </c>
      <c r="D29" s="47">
        <v>2519</v>
      </c>
      <c r="E29" s="47"/>
      <c r="F29" s="47">
        <f t="shared" si="2"/>
        <v>-62.68360460500199</v>
      </c>
      <c r="G29" s="47">
        <f t="shared" si="3"/>
        <v>-1579</v>
      </c>
      <c r="H29" s="47"/>
      <c r="I29" s="50"/>
      <c r="J29" s="50">
        <f t="shared" si="5"/>
        <v>940</v>
      </c>
    </row>
    <row r="30" spans="1:10" s="78" customFormat="1" ht="20.25" customHeight="1">
      <c r="A30" s="95" t="s">
        <v>27</v>
      </c>
      <c r="B30" s="47"/>
      <c r="C30" s="47"/>
      <c r="D30" s="47"/>
      <c r="E30" s="47"/>
      <c r="F30" s="47">
        <f t="shared" si="2"/>
      </c>
      <c r="G30" s="47"/>
      <c r="H30" s="47"/>
      <c r="I30" s="50"/>
      <c r="J30" s="50"/>
    </row>
  </sheetData>
  <sheetProtection/>
  <mergeCells count="1">
    <mergeCell ref="A2:J2"/>
  </mergeCells>
  <printOptions horizontalCentered="1" verticalCentered="1"/>
  <pageMargins left="0.1968503937007874" right="0.2362204724409449" top="0.8661417322834646" bottom="1.141732283464567" header="0.07874015748031496" footer="0.9448818897637796"/>
  <pageSetup firstPageNumber="10" useFirstPageNumber="1" horizontalDpi="600" verticalDpi="600" orientation="landscape" paperSize="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8"/>
  <sheetViews>
    <sheetView workbookViewId="0" topLeftCell="A1">
      <selection activeCell="B7" sqref="B7"/>
    </sheetView>
  </sheetViews>
  <sheetFormatPr defaultColWidth="9.00390625" defaultRowHeight="19.5" customHeight="1"/>
  <cols>
    <col min="1" max="1" width="30.25390625" style="12" customWidth="1"/>
    <col min="2" max="3" width="30.25390625" style="13" customWidth="1"/>
    <col min="4" max="5" width="18.75390625" style="14" customWidth="1"/>
    <col min="6" max="16384" width="9.00390625" style="14" customWidth="1"/>
  </cols>
  <sheetData>
    <row r="1" spans="1:6" s="1" customFormat="1" ht="18.75" customHeight="1">
      <c r="A1" s="5" t="s">
        <v>136</v>
      </c>
      <c r="F1" s="6"/>
    </row>
    <row r="2" spans="1:5" ht="18.75" customHeight="1">
      <c r="A2" s="101" t="s">
        <v>137</v>
      </c>
      <c r="B2" s="101"/>
      <c r="C2" s="101"/>
      <c r="D2" s="101"/>
      <c r="E2" s="101"/>
    </row>
    <row r="3" spans="1:5" ht="18.75" customHeight="1">
      <c r="A3" s="15"/>
      <c r="B3" s="16"/>
      <c r="C3" s="16"/>
      <c r="D3" s="17"/>
      <c r="E3" s="18" t="s">
        <v>2</v>
      </c>
    </row>
    <row r="4" spans="1:5" ht="18.75" customHeight="1">
      <c r="A4" s="104" t="s">
        <v>49</v>
      </c>
      <c r="B4" s="111" t="s">
        <v>138</v>
      </c>
      <c r="C4" s="110" t="s">
        <v>139</v>
      </c>
      <c r="D4" s="102" t="s">
        <v>54</v>
      </c>
      <c r="E4" s="103"/>
    </row>
    <row r="5" spans="1:5" ht="18.75" customHeight="1">
      <c r="A5" s="105"/>
      <c r="B5" s="109"/>
      <c r="C5" s="107"/>
      <c r="D5" s="19" t="s">
        <v>55</v>
      </c>
      <c r="E5" s="19" t="s">
        <v>56</v>
      </c>
    </row>
    <row r="6" spans="1:5" ht="18.75" customHeight="1">
      <c r="A6" s="20" t="s">
        <v>57</v>
      </c>
      <c r="B6" s="21">
        <v>17967</v>
      </c>
      <c r="C6" s="21">
        <v>10712.75</v>
      </c>
      <c r="D6" s="22">
        <v>-7254.25</v>
      </c>
      <c r="E6" s="22">
        <v>-40.375410474759285</v>
      </c>
    </row>
    <row r="7" spans="1:5" ht="18.75" customHeight="1">
      <c r="A7" s="23" t="s">
        <v>58</v>
      </c>
      <c r="B7" s="24">
        <v>3352</v>
      </c>
      <c r="C7" s="24">
        <v>2873.72</v>
      </c>
      <c r="D7" s="22">
        <v>-478.27999999999975</v>
      </c>
      <c r="E7" s="22">
        <v>-14.268496420047724</v>
      </c>
    </row>
    <row r="8" spans="1:5" ht="18.75" customHeight="1">
      <c r="A8" s="23" t="s">
        <v>59</v>
      </c>
      <c r="B8" s="24"/>
      <c r="C8" s="24"/>
      <c r="D8" s="22"/>
      <c r="E8" s="22" t="s">
        <v>85</v>
      </c>
    </row>
    <row r="9" spans="1:5" ht="18.75" customHeight="1">
      <c r="A9" s="23" t="s">
        <v>60</v>
      </c>
      <c r="B9" s="24">
        <v>56</v>
      </c>
      <c r="C9" s="24"/>
      <c r="D9" s="22">
        <v>-56</v>
      </c>
      <c r="E9" s="22">
        <v>-100</v>
      </c>
    </row>
    <row r="10" spans="1:5" ht="18.75" customHeight="1">
      <c r="A10" s="23" t="s">
        <v>61</v>
      </c>
      <c r="B10" s="24">
        <v>2651</v>
      </c>
      <c r="C10" s="24">
        <v>2361.8599999999997</v>
      </c>
      <c r="D10" s="22">
        <v>-289.1400000000003</v>
      </c>
      <c r="E10" s="22">
        <v>-10.906827612221816</v>
      </c>
    </row>
    <row r="11" spans="1:5" ht="18.75" customHeight="1">
      <c r="A11" s="23" t="s">
        <v>62</v>
      </c>
      <c r="B11" s="24"/>
      <c r="C11" s="24"/>
      <c r="D11" s="22"/>
      <c r="E11" s="22" t="s">
        <v>85</v>
      </c>
    </row>
    <row r="12" spans="1:5" ht="18.75" customHeight="1">
      <c r="A12" s="25" t="s">
        <v>63</v>
      </c>
      <c r="B12" s="24"/>
      <c r="C12" s="24"/>
      <c r="D12" s="22"/>
      <c r="E12" s="22" t="s">
        <v>85</v>
      </c>
    </row>
    <row r="13" spans="1:5" ht="18.75" customHeight="1">
      <c r="A13" s="23" t="s">
        <v>64</v>
      </c>
      <c r="B13" s="24">
        <v>4285</v>
      </c>
      <c r="C13" s="24">
        <v>3488.84</v>
      </c>
      <c r="D13" s="22">
        <v>-796.1599999999999</v>
      </c>
      <c r="E13" s="22">
        <v>-18.58016336056009</v>
      </c>
    </row>
    <row r="14" spans="1:5" ht="18.75" customHeight="1">
      <c r="A14" s="25" t="s">
        <v>65</v>
      </c>
      <c r="B14" s="24">
        <v>306</v>
      </c>
      <c r="C14" s="24">
        <v>315.58</v>
      </c>
      <c r="D14" s="22">
        <v>9.579999999999984</v>
      </c>
      <c r="E14" s="22">
        <v>3.1307189542483607</v>
      </c>
    </row>
    <row r="15" spans="1:5" ht="18.75" customHeight="1">
      <c r="A15" s="23" t="s">
        <v>66</v>
      </c>
      <c r="B15" s="24">
        <v>400</v>
      </c>
      <c r="C15" s="24">
        <v>180.23</v>
      </c>
      <c r="D15" s="22">
        <v>-219.77</v>
      </c>
      <c r="E15" s="22">
        <v>-54.9425</v>
      </c>
    </row>
    <row r="16" spans="1:5" ht="18.75" customHeight="1">
      <c r="A16" s="25" t="s">
        <v>67</v>
      </c>
      <c r="B16" s="24">
        <v>1342</v>
      </c>
      <c r="C16" s="24">
        <v>7.17</v>
      </c>
      <c r="D16" s="22">
        <v>-1334.83</v>
      </c>
      <c r="E16" s="22">
        <v>-99.46572280178837</v>
      </c>
    </row>
    <row r="17" spans="1:5" ht="18.75" customHeight="1">
      <c r="A17" s="25" t="s">
        <v>68</v>
      </c>
      <c r="B17" s="24">
        <v>127</v>
      </c>
      <c r="C17" s="24">
        <v>203.19</v>
      </c>
      <c r="D17" s="22">
        <v>76.19</v>
      </c>
      <c r="E17" s="22">
        <v>59.99212598425196</v>
      </c>
    </row>
    <row r="18" spans="1:5" ht="18.75" customHeight="1">
      <c r="A18" s="23" t="s">
        <v>69</v>
      </c>
      <c r="B18" s="24"/>
      <c r="C18" s="24"/>
      <c r="D18" s="22"/>
      <c r="E18" s="22" t="s">
        <v>85</v>
      </c>
    </row>
    <row r="19" spans="1:5" ht="18.75" customHeight="1">
      <c r="A19" s="25" t="s">
        <v>70</v>
      </c>
      <c r="B19" s="24">
        <v>2600</v>
      </c>
      <c r="C19" s="24"/>
      <c r="D19" s="22">
        <v>-2600</v>
      </c>
      <c r="E19" s="22">
        <v>-100</v>
      </c>
    </row>
    <row r="20" spans="1:5" ht="18.75" customHeight="1">
      <c r="A20" s="26" t="s">
        <v>71</v>
      </c>
      <c r="B20" s="24"/>
      <c r="C20" s="24"/>
      <c r="D20" s="22"/>
      <c r="E20" s="22" t="s">
        <v>85</v>
      </c>
    </row>
    <row r="21" spans="1:5" ht="18.75" customHeight="1">
      <c r="A21" s="26" t="s">
        <v>73</v>
      </c>
      <c r="B21" s="24">
        <v>406</v>
      </c>
      <c r="C21" s="24">
        <v>61.16</v>
      </c>
      <c r="D21" s="22">
        <v>-344.84</v>
      </c>
      <c r="E21" s="22">
        <v>-84.93596059113301</v>
      </c>
    </row>
    <row r="22" spans="1:5" ht="18.75" customHeight="1">
      <c r="A22" s="27" t="s">
        <v>75</v>
      </c>
      <c r="B22" s="24">
        <v>442</v>
      </c>
      <c r="C22" s="24">
        <v>461</v>
      </c>
      <c r="D22" s="22">
        <v>19</v>
      </c>
      <c r="E22" s="22">
        <v>4.298642533936651</v>
      </c>
    </row>
    <row r="23" spans="1:5" ht="18.75" customHeight="1">
      <c r="A23" s="27" t="s">
        <v>86</v>
      </c>
      <c r="B23" s="24">
        <v>30</v>
      </c>
      <c r="C23" s="24">
        <v>20</v>
      </c>
      <c r="D23" s="22"/>
      <c r="E23" s="22"/>
    </row>
    <row r="24" spans="1:5" ht="18.75" customHeight="1">
      <c r="A24" s="23" t="s">
        <v>87</v>
      </c>
      <c r="B24" s="24"/>
      <c r="C24" s="24">
        <v>360</v>
      </c>
      <c r="D24" s="22">
        <v>360</v>
      </c>
      <c r="E24" s="22" t="s">
        <v>85</v>
      </c>
    </row>
    <row r="25" spans="1:5" ht="18.75" customHeight="1">
      <c r="A25" s="23" t="s">
        <v>78</v>
      </c>
      <c r="B25" s="24">
        <v>1970</v>
      </c>
      <c r="C25" s="24">
        <v>380</v>
      </c>
      <c r="D25" s="22">
        <v>-1590</v>
      </c>
      <c r="E25" s="22">
        <v>-80.71065989847716</v>
      </c>
    </row>
    <row r="26" spans="1:5" ht="18.75" customHeight="1">
      <c r="A26" s="25" t="s">
        <v>79</v>
      </c>
      <c r="B26" s="24"/>
      <c r="C26" s="24"/>
      <c r="D26" s="22"/>
      <c r="E26" s="22" t="s">
        <v>85</v>
      </c>
    </row>
    <row r="27" spans="1:5" ht="19.5" customHeight="1">
      <c r="A27" s="28"/>
      <c r="B27" s="15"/>
      <c r="C27" s="15"/>
      <c r="D27" s="29"/>
      <c r="E27" s="29"/>
    </row>
    <row r="28" spans="1:5" ht="19.5" customHeight="1">
      <c r="A28" s="28"/>
      <c r="B28" s="15"/>
      <c r="C28" s="15"/>
      <c r="D28" s="29"/>
      <c r="E28" s="29"/>
    </row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5905511811023623" right="0.2362204724409449" top="0.4330708661417323" bottom="0.4330708661417323" header="0.2362204724409449" footer="0.3937007874015748"/>
  <pageSetup firstPageNumber="23" useFirstPageNumber="1" fitToHeight="1" fitToWidth="1" horizontalDpi="600" verticalDpi="600" orientation="landscape" paperSize="9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L8" sqref="L8"/>
    </sheetView>
  </sheetViews>
  <sheetFormatPr defaultColWidth="9.00390625" defaultRowHeight="14.25"/>
  <cols>
    <col min="1" max="1" width="38.75390625" style="4" customWidth="1"/>
    <col min="2" max="2" width="16.50390625" style="4" customWidth="1"/>
    <col min="3" max="3" width="44.625" style="4" customWidth="1"/>
    <col min="4" max="4" width="15.625" style="4" customWidth="1"/>
    <col min="5" max="16384" width="9.00390625" style="4" customWidth="1"/>
  </cols>
  <sheetData>
    <row r="1" spans="1:6" s="1" customFormat="1" ht="15.75">
      <c r="A1" s="5" t="s">
        <v>140</v>
      </c>
      <c r="F1" s="6"/>
    </row>
    <row r="2" spans="1:4" s="2" customFormat="1" ht="33.75" customHeight="1">
      <c r="A2" s="112" t="s">
        <v>141</v>
      </c>
      <c r="B2" s="112"/>
      <c r="C2" s="112"/>
      <c r="D2" s="112"/>
    </row>
    <row r="3" ht="21" customHeight="1">
      <c r="D3" s="7" t="s">
        <v>2</v>
      </c>
    </row>
    <row r="4" spans="1:4" s="3" customFormat="1" ht="24.75" customHeight="1">
      <c r="A4" s="8" t="s">
        <v>90</v>
      </c>
      <c r="B4" s="8" t="s">
        <v>91</v>
      </c>
      <c r="C4" s="8" t="s">
        <v>90</v>
      </c>
      <c r="D4" s="8" t="s">
        <v>91</v>
      </c>
    </row>
    <row r="5" spans="1:4" ht="24.75" customHeight="1">
      <c r="A5" s="9" t="s">
        <v>92</v>
      </c>
      <c r="B5" s="9">
        <v>74000</v>
      </c>
      <c r="C5" s="9" t="s">
        <v>93</v>
      </c>
      <c r="D5" s="9">
        <v>46928</v>
      </c>
    </row>
    <row r="6" spans="1:4" ht="24.75" customHeight="1">
      <c r="A6" s="9" t="s">
        <v>94</v>
      </c>
      <c r="B6" s="9">
        <v>43792</v>
      </c>
      <c r="C6" s="9" t="s">
        <v>95</v>
      </c>
      <c r="D6" s="9">
        <v>70864</v>
      </c>
    </row>
    <row r="7" spans="1:4" ht="24.75" customHeight="1">
      <c r="A7" s="9" t="s">
        <v>96</v>
      </c>
      <c r="B7" s="9">
        <v>43792</v>
      </c>
      <c r="C7" s="9" t="s">
        <v>97</v>
      </c>
      <c r="D7" s="9"/>
    </row>
    <row r="8" spans="1:4" ht="24.75" customHeight="1">
      <c r="A8" s="9" t="s">
        <v>98</v>
      </c>
      <c r="B8" s="9"/>
      <c r="C8" s="9" t="s">
        <v>99</v>
      </c>
      <c r="D8" s="9"/>
    </row>
    <row r="9" spans="1:4" ht="24.75" customHeight="1">
      <c r="A9" s="9" t="s">
        <v>100</v>
      </c>
      <c r="B9" s="9"/>
      <c r="C9" s="9" t="s">
        <v>101</v>
      </c>
      <c r="D9" s="9"/>
    </row>
    <row r="10" spans="1:4" ht="24.75" customHeight="1">
      <c r="A10" s="9" t="s">
        <v>102</v>
      </c>
      <c r="B10" s="9"/>
      <c r="C10" s="9"/>
      <c r="D10" s="8"/>
    </row>
    <row r="11" spans="1:4" ht="24.75" customHeight="1">
      <c r="A11" s="9" t="s">
        <v>103</v>
      </c>
      <c r="B11" s="9"/>
      <c r="C11" s="9" t="s">
        <v>104</v>
      </c>
      <c r="D11" s="9"/>
    </row>
    <row r="12" spans="1:4" ht="24.75" customHeight="1">
      <c r="A12" s="9" t="s">
        <v>105</v>
      </c>
      <c r="B12" s="9"/>
      <c r="C12" s="9" t="s">
        <v>106</v>
      </c>
      <c r="D12" s="9"/>
    </row>
    <row r="13" spans="1:4" ht="24.75" customHeight="1">
      <c r="A13" s="9" t="s">
        <v>107</v>
      </c>
      <c r="B13" s="9"/>
      <c r="C13" s="9" t="s">
        <v>108</v>
      </c>
      <c r="D13" s="9"/>
    </row>
    <row r="14" spans="1:4" ht="24.75" customHeight="1">
      <c r="A14" s="9" t="s">
        <v>109</v>
      </c>
      <c r="B14" s="9"/>
      <c r="C14" s="9"/>
      <c r="D14" s="9"/>
    </row>
    <row r="15" spans="1:4" ht="24.75" customHeight="1">
      <c r="A15" s="9" t="s">
        <v>110</v>
      </c>
      <c r="B15" s="9"/>
      <c r="C15" s="9"/>
      <c r="D15" s="9"/>
    </row>
    <row r="16" spans="1:4" ht="24.75" customHeight="1">
      <c r="A16" s="9"/>
      <c r="B16" s="9"/>
      <c r="C16" s="9"/>
      <c r="D16" s="9"/>
    </row>
    <row r="17" spans="1:4" ht="24.75" customHeight="1">
      <c r="A17" s="8" t="s">
        <v>111</v>
      </c>
      <c r="B17" s="9">
        <f>B5+B7+B11+B15</f>
        <v>117792</v>
      </c>
      <c r="C17" s="8" t="s">
        <v>112</v>
      </c>
      <c r="D17" s="9">
        <f>D5+D6+D8</f>
        <v>117792</v>
      </c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rstPageNumber="24" useFirstPageNumber="1" horizontalDpi="600" verticalDpi="600" orientation="landscape" paperSize="9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7"/>
  <sheetViews>
    <sheetView workbookViewId="0" topLeftCell="A1">
      <selection activeCell="D10" sqref="D10"/>
    </sheetView>
  </sheetViews>
  <sheetFormatPr defaultColWidth="9.00390625" defaultRowHeight="14.25"/>
  <cols>
    <col min="1" max="1" width="39.875" style="4" customWidth="1"/>
    <col min="2" max="2" width="16.375" style="4" customWidth="1"/>
    <col min="3" max="3" width="43.375" style="4" customWidth="1"/>
    <col min="4" max="4" width="15.25390625" style="4" customWidth="1"/>
    <col min="5" max="16384" width="9.00390625" style="4" customWidth="1"/>
  </cols>
  <sheetData>
    <row r="1" spans="1:6" s="1" customFormat="1" ht="15.75">
      <c r="A1" s="5" t="s">
        <v>142</v>
      </c>
      <c r="F1" s="6"/>
    </row>
    <row r="2" spans="1:4" s="2" customFormat="1" ht="33.75" customHeight="1">
      <c r="A2" s="112" t="s">
        <v>143</v>
      </c>
      <c r="B2" s="112"/>
      <c r="C2" s="112"/>
      <c r="D2" s="112"/>
    </row>
    <row r="3" ht="21" customHeight="1">
      <c r="D3" s="7" t="s">
        <v>2</v>
      </c>
    </row>
    <row r="4" spans="1:4" s="3" customFormat="1" ht="24.75" customHeight="1">
      <c r="A4" s="8" t="s">
        <v>90</v>
      </c>
      <c r="B4" s="8" t="s">
        <v>91</v>
      </c>
      <c r="C4" s="8" t="s">
        <v>90</v>
      </c>
      <c r="D4" s="8" t="s">
        <v>91</v>
      </c>
    </row>
    <row r="5" spans="1:4" ht="24.75" customHeight="1">
      <c r="A5" s="9" t="s">
        <v>92</v>
      </c>
      <c r="B5" s="9">
        <v>18180</v>
      </c>
      <c r="C5" s="9" t="s">
        <v>93</v>
      </c>
      <c r="D5" s="10">
        <v>10712.59</v>
      </c>
    </row>
    <row r="6" spans="1:4" ht="24.75" customHeight="1">
      <c r="A6" s="9" t="s">
        <v>94</v>
      </c>
      <c r="B6" s="9">
        <v>6916</v>
      </c>
      <c r="C6" s="9" t="s">
        <v>95</v>
      </c>
      <c r="D6" s="10">
        <v>11383.41</v>
      </c>
    </row>
    <row r="7" spans="1:4" ht="24.75" customHeight="1">
      <c r="A7" s="9" t="s">
        <v>96</v>
      </c>
      <c r="B7" s="9">
        <v>6916</v>
      </c>
      <c r="C7" s="9" t="s">
        <v>97</v>
      </c>
      <c r="D7" s="9"/>
    </row>
    <row r="8" spans="1:4" ht="24.75" customHeight="1">
      <c r="A8" s="9" t="s">
        <v>98</v>
      </c>
      <c r="B8" s="9"/>
      <c r="C8" s="9" t="s">
        <v>99</v>
      </c>
      <c r="D8" s="9"/>
    </row>
    <row r="9" spans="1:4" ht="24.75" customHeight="1">
      <c r="A9" s="9" t="s">
        <v>100</v>
      </c>
      <c r="B9" s="9"/>
      <c r="C9" s="9" t="s">
        <v>101</v>
      </c>
      <c r="D9" s="9"/>
    </row>
    <row r="10" spans="1:4" ht="24.75" customHeight="1">
      <c r="A10" s="9" t="s">
        <v>102</v>
      </c>
      <c r="B10" s="9"/>
      <c r="C10" s="9" t="s">
        <v>115</v>
      </c>
      <c r="D10" s="11">
        <v>3000</v>
      </c>
    </row>
    <row r="11" spans="1:4" ht="24.75" customHeight="1">
      <c r="A11" s="9" t="s">
        <v>103</v>
      </c>
      <c r="B11" s="9"/>
      <c r="C11" s="9" t="s">
        <v>104</v>
      </c>
      <c r="D11" s="9"/>
    </row>
    <row r="12" spans="1:4" ht="24.75" customHeight="1">
      <c r="A12" s="9" t="s">
        <v>105</v>
      </c>
      <c r="B12" s="9"/>
      <c r="C12" s="9" t="s">
        <v>106</v>
      </c>
      <c r="D12" s="9"/>
    </row>
    <row r="13" spans="1:4" ht="24.75" customHeight="1">
      <c r="A13" s="9" t="s">
        <v>107</v>
      </c>
      <c r="B13" s="9"/>
      <c r="C13" s="9" t="s">
        <v>108</v>
      </c>
      <c r="D13" s="9"/>
    </row>
    <row r="14" spans="1:4" ht="24.75" customHeight="1">
      <c r="A14" s="9" t="s">
        <v>109</v>
      </c>
      <c r="B14" s="9"/>
      <c r="C14" s="9"/>
      <c r="D14" s="9"/>
    </row>
    <row r="15" spans="1:4" ht="24.75" customHeight="1">
      <c r="A15" s="9" t="s">
        <v>110</v>
      </c>
      <c r="B15" s="9"/>
      <c r="C15" s="9"/>
      <c r="D15" s="9"/>
    </row>
    <row r="16" spans="1:4" ht="24.75" customHeight="1">
      <c r="A16" s="9"/>
      <c r="B16" s="9"/>
      <c r="C16" s="9"/>
      <c r="D16" s="9"/>
    </row>
    <row r="17" spans="1:4" ht="24.75" customHeight="1">
      <c r="A17" s="8" t="s">
        <v>111</v>
      </c>
      <c r="B17" s="9">
        <v>25096</v>
      </c>
      <c r="C17" s="8" t="s">
        <v>112</v>
      </c>
      <c r="D17" s="9">
        <v>25096</v>
      </c>
    </row>
  </sheetData>
  <sheetProtection/>
  <mergeCells count="1">
    <mergeCell ref="A2:D2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25" useFirstPageNumber="1"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30"/>
  <sheetViews>
    <sheetView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4.25"/>
  <cols>
    <col min="1" max="1" width="21.375" style="1" customWidth="1"/>
    <col min="2" max="5" width="10.75390625" style="1" customWidth="1"/>
    <col min="6" max="6" width="10.125" style="1" customWidth="1"/>
    <col min="7" max="7" width="10.75390625" style="1" customWidth="1"/>
    <col min="8" max="8" width="10.75390625" style="6" customWidth="1"/>
    <col min="9" max="10" width="10.75390625" style="1" customWidth="1"/>
    <col min="11" max="16384" width="9.00390625" style="1" customWidth="1"/>
  </cols>
  <sheetData>
    <row r="1" ht="15.75">
      <c r="A1" s="74" t="s">
        <v>38</v>
      </c>
    </row>
    <row r="2" spans="1:10" ht="24.75" customHeight="1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6.5" customHeight="1">
      <c r="A3" s="35"/>
      <c r="B3" s="36"/>
      <c r="C3" s="36"/>
      <c r="D3" s="36"/>
      <c r="E3" s="36"/>
      <c r="F3" s="36"/>
      <c r="G3" s="36"/>
      <c r="H3" s="38"/>
      <c r="I3" s="38"/>
      <c r="J3" s="39" t="s">
        <v>2</v>
      </c>
    </row>
    <row r="4" spans="1:10" s="34" customFormat="1" ht="43.5" customHeight="1">
      <c r="A4" s="40" t="s">
        <v>3</v>
      </c>
      <c r="B4" s="42" t="s">
        <v>40</v>
      </c>
      <c r="C4" s="42" t="s">
        <v>41</v>
      </c>
      <c r="D4" s="43" t="s">
        <v>6</v>
      </c>
      <c r="E4" s="43" t="s">
        <v>7</v>
      </c>
      <c r="F4" s="43" t="s">
        <v>8</v>
      </c>
      <c r="G4" s="43" t="s">
        <v>9</v>
      </c>
      <c r="H4" s="44" t="s">
        <v>42</v>
      </c>
      <c r="I4" s="45" t="s">
        <v>43</v>
      </c>
      <c r="J4" s="43" t="s">
        <v>12</v>
      </c>
    </row>
    <row r="5" spans="1:10" s="34" customFormat="1" ht="21.75" customHeight="1">
      <c r="A5" s="46" t="s">
        <v>13</v>
      </c>
      <c r="B5" s="47">
        <v>13500</v>
      </c>
      <c r="C5" s="47">
        <v>17150</v>
      </c>
      <c r="D5" s="47">
        <v>2024</v>
      </c>
      <c r="E5" s="47">
        <v>127.03703703703704</v>
      </c>
      <c r="F5" s="47">
        <v>747.3320158102766</v>
      </c>
      <c r="G5" s="47">
        <v>15126</v>
      </c>
      <c r="H5" s="47">
        <v>3863.1479999999992</v>
      </c>
      <c r="I5" s="47">
        <v>4176.225</v>
      </c>
      <c r="J5" s="47">
        <v>8585.627</v>
      </c>
    </row>
    <row r="6" spans="1:10" s="34" customFormat="1" ht="21.75" customHeight="1">
      <c r="A6" s="46" t="s">
        <v>14</v>
      </c>
      <c r="B6" s="47">
        <v>12400</v>
      </c>
      <c r="C6" s="47">
        <v>15625</v>
      </c>
      <c r="D6" s="47">
        <v>512</v>
      </c>
      <c r="E6" s="47">
        <v>126.00806451612902</v>
      </c>
      <c r="F6" s="47">
        <v>2951.7578125</v>
      </c>
      <c r="G6" s="47">
        <v>15113</v>
      </c>
      <c r="H6" s="47">
        <v>3863.1479999999992</v>
      </c>
      <c r="I6" s="47">
        <v>4176.225</v>
      </c>
      <c r="J6" s="47">
        <v>7485.627</v>
      </c>
    </row>
    <row r="7" spans="1:10" s="34" customFormat="1" ht="21.75" customHeight="1">
      <c r="A7" s="56" t="s">
        <v>15</v>
      </c>
      <c r="B7" s="49">
        <v>5300</v>
      </c>
      <c r="C7" s="49">
        <v>7200</v>
      </c>
      <c r="D7" s="75">
        <v>-6649</v>
      </c>
      <c r="E7" s="47">
        <v>135.8490566037736</v>
      </c>
      <c r="F7" s="47">
        <v>-208.28696044517972</v>
      </c>
      <c r="G7" s="47">
        <v>13849</v>
      </c>
      <c r="H7" s="47">
        <v>2505.6</v>
      </c>
      <c r="I7" s="50">
        <v>1936.8000000000002</v>
      </c>
      <c r="J7" s="50">
        <v>2757.5999999999995</v>
      </c>
    </row>
    <row r="8" spans="1:10" s="34" customFormat="1" ht="21.75" customHeight="1">
      <c r="A8" s="48" t="s">
        <v>16</v>
      </c>
      <c r="B8" s="49"/>
      <c r="C8" s="49"/>
      <c r="D8" s="75"/>
      <c r="E8" s="47"/>
      <c r="F8" s="47" t="s">
        <v>44</v>
      </c>
      <c r="G8" s="47"/>
      <c r="H8" s="47"/>
      <c r="I8" s="50"/>
      <c r="J8" s="50"/>
    </row>
    <row r="9" spans="1:10" s="34" customFormat="1" ht="21.75" customHeight="1">
      <c r="A9" s="51" t="s">
        <v>17</v>
      </c>
      <c r="B9" s="52">
        <v>1635</v>
      </c>
      <c r="C9" s="52">
        <v>3040</v>
      </c>
      <c r="D9" s="76">
        <v>1842</v>
      </c>
      <c r="E9" s="47">
        <v>185.93272171253824</v>
      </c>
      <c r="F9" s="47">
        <v>65.03800217155266</v>
      </c>
      <c r="G9" s="47">
        <v>1198</v>
      </c>
      <c r="H9" s="47">
        <v>1057.9199999999998</v>
      </c>
      <c r="I9" s="50">
        <v>817.7600000000001</v>
      </c>
      <c r="J9" s="50">
        <v>1164.3200000000002</v>
      </c>
    </row>
    <row r="10" spans="1:16" s="34" customFormat="1" ht="21.75" customHeight="1">
      <c r="A10" s="48" t="s">
        <v>18</v>
      </c>
      <c r="B10" s="47">
        <v>220</v>
      </c>
      <c r="C10" s="47">
        <v>151</v>
      </c>
      <c r="D10" s="76">
        <v>312</v>
      </c>
      <c r="E10" s="47">
        <v>68.63636363636364</v>
      </c>
      <c r="F10" s="47">
        <v>-51.60256410256411</v>
      </c>
      <c r="G10" s="47">
        <v>-161</v>
      </c>
      <c r="H10" s="47">
        <v>52.547999999999995</v>
      </c>
      <c r="I10" s="50">
        <v>40.619</v>
      </c>
      <c r="J10" s="50">
        <v>57.833</v>
      </c>
      <c r="P10" s="77"/>
    </row>
    <row r="11" spans="1:10" s="34" customFormat="1" ht="21.75" customHeight="1">
      <c r="A11" s="48" t="s">
        <v>19</v>
      </c>
      <c r="B11" s="47"/>
      <c r="C11" s="47">
        <v>15</v>
      </c>
      <c r="D11" s="76">
        <v>3</v>
      </c>
      <c r="E11" s="47"/>
      <c r="F11" s="47">
        <v>400</v>
      </c>
      <c r="G11" s="47">
        <v>12</v>
      </c>
      <c r="H11" s="47"/>
      <c r="I11" s="50">
        <v>4.035</v>
      </c>
      <c r="J11" s="50">
        <v>10.965</v>
      </c>
    </row>
    <row r="12" spans="1:10" s="34" customFormat="1" ht="21.75" customHeight="1">
      <c r="A12" s="48" t="s">
        <v>20</v>
      </c>
      <c r="B12" s="53">
        <v>2000</v>
      </c>
      <c r="C12" s="53">
        <v>2000</v>
      </c>
      <c r="D12" s="75">
        <v>2045</v>
      </c>
      <c r="E12" s="47">
        <v>100</v>
      </c>
      <c r="F12" s="47">
        <v>-2.2004889975550124</v>
      </c>
      <c r="G12" s="47">
        <v>-45</v>
      </c>
      <c r="H12" s="47"/>
      <c r="I12" s="50">
        <v>538</v>
      </c>
      <c r="J12" s="50">
        <v>1462</v>
      </c>
    </row>
    <row r="13" spans="1:10" s="34" customFormat="1" ht="21.75" customHeight="1">
      <c r="A13" s="48" t="s">
        <v>21</v>
      </c>
      <c r="B13" s="53">
        <v>700</v>
      </c>
      <c r="C13" s="53">
        <v>710</v>
      </c>
      <c r="D13" s="75">
        <v>698</v>
      </c>
      <c r="E13" s="47">
        <v>101.42857142857142</v>
      </c>
      <c r="F13" s="47">
        <v>1.7191977077363898</v>
      </c>
      <c r="G13" s="47">
        <v>12</v>
      </c>
      <c r="H13" s="47">
        <v>247.08</v>
      </c>
      <c r="I13" s="50">
        <v>190.99</v>
      </c>
      <c r="J13" s="50">
        <v>271.93</v>
      </c>
    </row>
    <row r="14" spans="1:10" s="34" customFormat="1" ht="21.75" customHeight="1">
      <c r="A14" s="48" t="s">
        <v>22</v>
      </c>
      <c r="B14" s="53">
        <v>200</v>
      </c>
      <c r="C14" s="53">
        <v>210</v>
      </c>
      <c r="D14" s="75">
        <v>179</v>
      </c>
      <c r="E14" s="47">
        <v>105</v>
      </c>
      <c r="F14" s="47">
        <v>17.318435754189945</v>
      </c>
      <c r="G14" s="47">
        <v>31</v>
      </c>
      <c r="H14" s="47"/>
      <c r="I14" s="50">
        <v>56.49</v>
      </c>
      <c r="J14" s="50">
        <v>153.51</v>
      </c>
    </row>
    <row r="15" spans="1:10" s="34" customFormat="1" ht="21.75" customHeight="1">
      <c r="A15" s="48" t="s">
        <v>23</v>
      </c>
      <c r="B15" s="53">
        <v>2200</v>
      </c>
      <c r="C15" s="53">
        <v>2183</v>
      </c>
      <c r="D15" s="75">
        <v>1924</v>
      </c>
      <c r="E15" s="47">
        <v>99.22727272727273</v>
      </c>
      <c r="F15" s="47">
        <v>13.461538461538462</v>
      </c>
      <c r="G15" s="47">
        <v>259</v>
      </c>
      <c r="H15" s="47"/>
      <c r="I15" s="50">
        <v>587.2270000000001</v>
      </c>
      <c r="J15" s="50">
        <v>1595.773</v>
      </c>
    </row>
    <row r="16" spans="1:10" s="34" customFormat="1" ht="21.75" customHeight="1">
      <c r="A16" s="48" t="s">
        <v>24</v>
      </c>
      <c r="B16" s="53">
        <v>5</v>
      </c>
      <c r="C16" s="53">
        <v>5</v>
      </c>
      <c r="D16" s="76">
        <v>6</v>
      </c>
      <c r="E16" s="47"/>
      <c r="F16" s="47">
        <v>-16.666666666666664</v>
      </c>
      <c r="G16" s="47">
        <v>-1</v>
      </c>
      <c r="H16" s="47"/>
      <c r="I16" s="50">
        <v>1.3450000000000002</v>
      </c>
      <c r="J16" s="50">
        <v>3.655</v>
      </c>
    </row>
    <row r="17" spans="1:10" s="34" customFormat="1" ht="21.75" customHeight="1">
      <c r="A17" s="48" t="s">
        <v>45</v>
      </c>
      <c r="B17" s="47">
        <v>40</v>
      </c>
      <c r="C17" s="47">
        <v>11</v>
      </c>
      <c r="D17" s="76"/>
      <c r="E17" s="47"/>
      <c r="F17" s="47" t="s">
        <v>44</v>
      </c>
      <c r="G17" s="47">
        <v>11</v>
      </c>
      <c r="H17" s="54"/>
      <c r="I17" s="50">
        <v>2.959</v>
      </c>
      <c r="J17" s="50">
        <v>8.041</v>
      </c>
    </row>
    <row r="18" spans="1:12" s="34" customFormat="1" ht="21.75" customHeight="1">
      <c r="A18" s="48" t="s">
        <v>26</v>
      </c>
      <c r="B18" s="47"/>
      <c r="C18" s="47"/>
      <c r="D18" s="76">
        <v>110</v>
      </c>
      <c r="E18" s="47"/>
      <c r="F18" s="47">
        <v>-100</v>
      </c>
      <c r="G18" s="47">
        <v>-110</v>
      </c>
      <c r="H18" s="54"/>
      <c r="I18" s="50"/>
      <c r="J18" s="50"/>
      <c r="L18" s="78"/>
    </row>
    <row r="19" spans="1:10" s="34" customFormat="1" ht="21.75" customHeight="1">
      <c r="A19" s="56" t="s">
        <v>46</v>
      </c>
      <c r="B19" s="53">
        <v>100</v>
      </c>
      <c r="C19" s="53">
        <v>100</v>
      </c>
      <c r="D19" s="76">
        <v>42</v>
      </c>
      <c r="E19" s="47"/>
      <c r="F19" s="47">
        <v>138.0952380952381</v>
      </c>
      <c r="G19" s="47">
        <v>58</v>
      </c>
      <c r="H19" s="54"/>
      <c r="I19" s="50">
        <v>26.9</v>
      </c>
      <c r="J19" s="50">
        <v>73.1</v>
      </c>
    </row>
    <row r="20" spans="1:10" s="34" customFormat="1" ht="21.75" customHeight="1">
      <c r="A20" s="55" t="s">
        <v>28</v>
      </c>
      <c r="B20" s="47">
        <v>1100</v>
      </c>
      <c r="C20" s="47">
        <v>1525</v>
      </c>
      <c r="D20" s="75">
        <v>1512</v>
      </c>
      <c r="E20" s="47">
        <v>138.63636363636365</v>
      </c>
      <c r="F20" s="47">
        <v>0.8597883597883598</v>
      </c>
      <c r="G20" s="47">
        <v>13</v>
      </c>
      <c r="H20" s="47"/>
      <c r="I20" s="47"/>
      <c r="J20" s="47">
        <v>1100</v>
      </c>
    </row>
    <row r="21" spans="1:10" s="34" customFormat="1" ht="21.75" customHeight="1">
      <c r="A21" s="56" t="s">
        <v>29</v>
      </c>
      <c r="B21" s="50">
        <v>1010</v>
      </c>
      <c r="C21" s="50">
        <v>1400</v>
      </c>
      <c r="D21" s="75">
        <v>1398</v>
      </c>
      <c r="E21" s="47">
        <v>138.6138613861386</v>
      </c>
      <c r="F21" s="47"/>
      <c r="G21" s="47">
        <v>2</v>
      </c>
      <c r="H21" s="50"/>
      <c r="I21" s="50"/>
      <c r="J21" s="50">
        <v>1010</v>
      </c>
    </row>
    <row r="22" spans="1:10" s="34" customFormat="1" ht="21.75" customHeight="1">
      <c r="A22" s="57" t="s">
        <v>30</v>
      </c>
      <c r="B22" s="50">
        <v>90</v>
      </c>
      <c r="C22" s="50">
        <v>125</v>
      </c>
      <c r="D22" s="75">
        <v>114</v>
      </c>
      <c r="E22" s="47">
        <v>138.88888888888889</v>
      </c>
      <c r="F22" s="47">
        <v>9.649122807017543</v>
      </c>
      <c r="G22" s="47">
        <v>11</v>
      </c>
      <c r="H22" s="50"/>
      <c r="I22" s="50"/>
      <c r="J22" s="50">
        <v>90</v>
      </c>
    </row>
    <row r="23" spans="1:10" s="34" customFormat="1" ht="21.75" customHeight="1">
      <c r="A23" s="58" t="s">
        <v>31</v>
      </c>
      <c r="B23" s="47">
        <v>1010</v>
      </c>
      <c r="C23" s="47">
        <v>1400</v>
      </c>
      <c r="D23" s="75">
        <v>1398</v>
      </c>
      <c r="E23" s="47">
        <v>138.6138613861386</v>
      </c>
      <c r="F23" s="47"/>
      <c r="G23" s="47">
        <v>2</v>
      </c>
      <c r="H23" s="47"/>
      <c r="I23" s="50"/>
      <c r="J23" s="50">
        <v>1010</v>
      </c>
    </row>
    <row r="24" spans="1:10" s="34" customFormat="1" ht="21.75" customHeight="1">
      <c r="A24" s="58" t="s">
        <v>32</v>
      </c>
      <c r="B24" s="53">
        <v>560</v>
      </c>
      <c r="C24" s="53">
        <v>900</v>
      </c>
      <c r="D24" s="75">
        <v>874</v>
      </c>
      <c r="E24" s="47">
        <v>160.71428571428572</v>
      </c>
      <c r="F24" s="47">
        <v>2.9748283752860414</v>
      </c>
      <c r="G24" s="47">
        <v>26</v>
      </c>
      <c r="H24" s="47"/>
      <c r="I24" s="50"/>
      <c r="J24" s="50">
        <v>560</v>
      </c>
    </row>
    <row r="25" spans="1:10" s="34" customFormat="1" ht="21.75" customHeight="1">
      <c r="A25" s="58" t="s">
        <v>33</v>
      </c>
      <c r="B25" s="53">
        <v>450</v>
      </c>
      <c r="C25" s="53">
        <v>500</v>
      </c>
      <c r="D25" s="75">
        <v>524</v>
      </c>
      <c r="E25" s="47">
        <v>111.11111111111111</v>
      </c>
      <c r="F25" s="47">
        <v>-4.580152671755725</v>
      </c>
      <c r="G25" s="47">
        <v>-24</v>
      </c>
      <c r="H25" s="47"/>
      <c r="I25" s="50"/>
      <c r="J25" s="50">
        <v>450</v>
      </c>
    </row>
    <row r="26" spans="1:10" s="34" customFormat="1" ht="21.75" customHeight="1">
      <c r="A26" s="58" t="s">
        <v>34</v>
      </c>
      <c r="B26" s="53">
        <v>55</v>
      </c>
      <c r="C26" s="53">
        <v>55</v>
      </c>
      <c r="D26" s="75">
        <v>38</v>
      </c>
      <c r="E26" s="47">
        <v>100</v>
      </c>
      <c r="F26" s="47">
        <v>44.73684210526316</v>
      </c>
      <c r="G26" s="47">
        <v>17</v>
      </c>
      <c r="H26" s="47"/>
      <c r="I26" s="50"/>
      <c r="J26" s="50">
        <v>55</v>
      </c>
    </row>
    <row r="27" spans="1:10" s="34" customFormat="1" ht="21.75" customHeight="1">
      <c r="A27" s="58" t="s">
        <v>35</v>
      </c>
      <c r="B27" s="54"/>
      <c r="C27" s="54"/>
      <c r="D27" s="76">
        <v>1</v>
      </c>
      <c r="E27" s="47"/>
      <c r="F27" s="47">
        <v>-100</v>
      </c>
      <c r="G27" s="47">
        <v>-1</v>
      </c>
      <c r="H27" s="47"/>
      <c r="I27" s="50"/>
      <c r="J27" s="50"/>
    </row>
    <row r="28" spans="1:10" s="34" customFormat="1" ht="21.75" customHeight="1">
      <c r="A28" s="58" t="s">
        <v>36</v>
      </c>
      <c r="B28" s="54"/>
      <c r="C28" s="54"/>
      <c r="D28" s="76"/>
      <c r="E28" s="47"/>
      <c r="F28" s="47" t="s">
        <v>44</v>
      </c>
      <c r="G28" s="47"/>
      <c r="H28" s="47"/>
      <c r="I28" s="50"/>
      <c r="J28" s="50"/>
    </row>
    <row r="29" spans="1:10" s="34" customFormat="1" ht="21.75" customHeight="1">
      <c r="A29" s="58" t="s">
        <v>37</v>
      </c>
      <c r="B29" s="53">
        <v>35</v>
      </c>
      <c r="C29" s="53">
        <v>70</v>
      </c>
      <c r="D29" s="76">
        <v>75</v>
      </c>
      <c r="E29" s="47">
        <v>200</v>
      </c>
      <c r="F29" s="47">
        <v>-6.666666666666667</v>
      </c>
      <c r="G29" s="47">
        <v>-5</v>
      </c>
      <c r="H29" s="47"/>
      <c r="I29" s="50"/>
      <c r="J29" s="50">
        <v>35</v>
      </c>
    </row>
    <row r="30" spans="1:10" s="34" customFormat="1" ht="21.75" customHeight="1">
      <c r="A30" s="58" t="s">
        <v>27</v>
      </c>
      <c r="B30" s="59"/>
      <c r="C30" s="59"/>
      <c r="D30" s="75"/>
      <c r="E30" s="47"/>
      <c r="F30" s="47" t="s">
        <v>44</v>
      </c>
      <c r="G30" s="47"/>
      <c r="H30" s="47"/>
      <c r="I30" s="50"/>
      <c r="J30" s="50"/>
    </row>
  </sheetData>
  <sheetProtection/>
  <mergeCells count="1">
    <mergeCell ref="A2:J2"/>
  </mergeCells>
  <printOptions horizontalCentered="1"/>
  <pageMargins left="0.7480314960629921" right="0.7480314960629921" top="0.9842519685039371" bottom="0.9842519685039371" header="0.5118110236220472" footer="0.6299212598425197"/>
  <pageSetup firstPageNumber="12" useFirstPageNumber="1" horizontalDpi="600" verticalDpi="600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N31"/>
  <sheetViews>
    <sheetView workbookViewId="0" topLeftCell="A1">
      <selection activeCell="D6" sqref="D6"/>
    </sheetView>
  </sheetViews>
  <sheetFormatPr defaultColWidth="9.00390625" defaultRowHeight="19.5" customHeight="1"/>
  <cols>
    <col min="1" max="1" width="28.50390625" style="12" customWidth="1"/>
    <col min="2" max="5" width="15.125" style="13" customWidth="1"/>
    <col min="6" max="7" width="14.375" style="14" customWidth="1"/>
    <col min="8" max="16384" width="9.00390625" style="14" customWidth="1"/>
  </cols>
  <sheetData>
    <row r="1" spans="1:248" ht="16.5" customHeight="1">
      <c r="A1" s="5" t="s">
        <v>47</v>
      </c>
      <c r="B1" s="67"/>
      <c r="C1" s="67"/>
      <c r="D1" s="67"/>
      <c r="E1" s="6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</row>
    <row r="2" spans="1:7" ht="22.5" customHeight="1">
      <c r="A2" s="101" t="s">
        <v>48</v>
      </c>
      <c r="B2" s="101"/>
      <c r="C2" s="101"/>
      <c r="D2" s="101"/>
      <c r="E2" s="101"/>
      <c r="F2" s="101"/>
      <c r="G2" s="101"/>
    </row>
    <row r="3" spans="1:7" ht="16.5" customHeight="1">
      <c r="A3" s="28"/>
      <c r="B3" s="16"/>
      <c r="C3" s="16"/>
      <c r="D3" s="16"/>
      <c r="E3" s="16"/>
      <c r="F3" s="17"/>
      <c r="G3" s="18" t="s">
        <v>2</v>
      </c>
    </row>
    <row r="4" spans="1:7" ht="16.5" customHeight="1">
      <c r="A4" s="104" t="s">
        <v>49</v>
      </c>
      <c r="B4" s="106" t="s">
        <v>50</v>
      </c>
      <c r="C4" s="106" t="s">
        <v>51</v>
      </c>
      <c r="D4" s="108" t="s">
        <v>52</v>
      </c>
      <c r="E4" s="108" t="s">
        <v>53</v>
      </c>
      <c r="F4" s="102" t="s">
        <v>54</v>
      </c>
      <c r="G4" s="103"/>
    </row>
    <row r="5" spans="1:7" ht="16.5" customHeight="1">
      <c r="A5" s="105"/>
      <c r="B5" s="107"/>
      <c r="C5" s="107"/>
      <c r="D5" s="109"/>
      <c r="E5" s="109"/>
      <c r="F5" s="19" t="s">
        <v>55</v>
      </c>
      <c r="G5" s="19" t="s">
        <v>56</v>
      </c>
    </row>
    <row r="6" spans="1:7" ht="16.5" customHeight="1">
      <c r="A6" s="20" t="s">
        <v>57</v>
      </c>
      <c r="B6" s="54">
        <f>SUM(B7:B29)</f>
        <v>56381</v>
      </c>
      <c r="C6" s="54">
        <f>SUM(C7:C29)</f>
        <v>56381</v>
      </c>
      <c r="D6" s="54">
        <f>SUM(D7:D29)</f>
        <v>95073</v>
      </c>
      <c r="E6" s="54">
        <f>C6/B6*100</f>
        <v>100</v>
      </c>
      <c r="F6" s="54">
        <f>C6-D6</f>
        <v>-38692</v>
      </c>
      <c r="G6" s="54">
        <f>IF(D6=0," ",F6/D6*100)</f>
        <v>-40.69714850693678</v>
      </c>
    </row>
    <row r="7" spans="1:7" ht="16.5" customHeight="1">
      <c r="A7" s="23" t="s">
        <v>58</v>
      </c>
      <c r="B7" s="22">
        <v>9242</v>
      </c>
      <c r="C7" s="22">
        <v>9242</v>
      </c>
      <c r="D7" s="22">
        <v>11089</v>
      </c>
      <c r="E7" s="54">
        <f aca="true" t="shared" si="0" ref="E7:E28">C7/B7*100</f>
        <v>100</v>
      </c>
      <c r="F7" s="54">
        <f>C7-D7</f>
        <v>-1847</v>
      </c>
      <c r="G7" s="54">
        <f aca="true" t="shared" si="1" ref="G7:G29">IF(D7=0," ",F7/D7*100)</f>
        <v>-16.656145730002706</v>
      </c>
    </row>
    <row r="8" spans="1:7" ht="16.5" customHeight="1">
      <c r="A8" s="23" t="s">
        <v>59</v>
      </c>
      <c r="B8" s="22"/>
      <c r="C8" s="22"/>
      <c r="D8" s="22">
        <v>58</v>
      </c>
      <c r="E8" s="54"/>
      <c r="F8" s="54">
        <f aca="true" t="shared" si="2" ref="F8:F29">C8-D8</f>
        <v>-58</v>
      </c>
      <c r="G8" s="54">
        <f t="shared" si="1"/>
        <v>-100</v>
      </c>
    </row>
    <row r="9" spans="1:7" ht="16.5" customHeight="1">
      <c r="A9" s="23" t="s">
        <v>60</v>
      </c>
      <c r="B9" s="22">
        <v>283</v>
      </c>
      <c r="C9" s="22">
        <v>283</v>
      </c>
      <c r="D9" s="22">
        <v>335</v>
      </c>
      <c r="E9" s="54">
        <f t="shared" si="0"/>
        <v>100</v>
      </c>
      <c r="F9" s="54">
        <f t="shared" si="2"/>
        <v>-52</v>
      </c>
      <c r="G9" s="54">
        <f t="shared" si="1"/>
        <v>-15.522388059701491</v>
      </c>
    </row>
    <row r="10" spans="1:7" ht="16.5" customHeight="1">
      <c r="A10" s="23" t="s">
        <v>61</v>
      </c>
      <c r="B10" s="22">
        <v>12884</v>
      </c>
      <c r="C10" s="22">
        <v>12884</v>
      </c>
      <c r="D10" s="22">
        <v>15364</v>
      </c>
      <c r="E10" s="54">
        <f t="shared" si="0"/>
        <v>100</v>
      </c>
      <c r="F10" s="54">
        <f t="shared" si="2"/>
        <v>-2480</v>
      </c>
      <c r="G10" s="54">
        <f t="shared" si="1"/>
        <v>-16.141629783910442</v>
      </c>
    </row>
    <row r="11" spans="1:7" ht="16.5" customHeight="1">
      <c r="A11" s="23" t="s">
        <v>62</v>
      </c>
      <c r="B11" s="22">
        <v>39</v>
      </c>
      <c r="C11" s="22">
        <v>39</v>
      </c>
      <c r="D11" s="22">
        <v>75</v>
      </c>
      <c r="E11" s="54">
        <f t="shared" si="0"/>
        <v>100</v>
      </c>
      <c r="F11" s="54">
        <f t="shared" si="2"/>
        <v>-36</v>
      </c>
      <c r="G11" s="54">
        <f t="shared" si="1"/>
        <v>-48</v>
      </c>
    </row>
    <row r="12" spans="1:7" ht="16.5" customHeight="1">
      <c r="A12" s="25" t="s">
        <v>63</v>
      </c>
      <c r="B12" s="22">
        <v>60</v>
      </c>
      <c r="C12" s="22">
        <v>60</v>
      </c>
      <c r="D12" s="22">
        <v>151</v>
      </c>
      <c r="E12" s="54">
        <f t="shared" si="0"/>
        <v>100</v>
      </c>
      <c r="F12" s="54">
        <f t="shared" si="2"/>
        <v>-91</v>
      </c>
      <c r="G12" s="54">
        <f t="shared" si="1"/>
        <v>-60.264900662251655</v>
      </c>
    </row>
    <row r="13" spans="1:7" ht="16.5" customHeight="1">
      <c r="A13" s="23" t="s">
        <v>64</v>
      </c>
      <c r="B13" s="22">
        <v>22135</v>
      </c>
      <c r="C13" s="22">
        <v>22135</v>
      </c>
      <c r="D13" s="22">
        <v>30750</v>
      </c>
      <c r="E13" s="54">
        <f t="shared" si="0"/>
        <v>100</v>
      </c>
      <c r="F13" s="54">
        <f t="shared" si="2"/>
        <v>-8615</v>
      </c>
      <c r="G13" s="54">
        <f t="shared" si="1"/>
        <v>-28.016260162601625</v>
      </c>
    </row>
    <row r="14" spans="1:7" ht="16.5" customHeight="1">
      <c r="A14" s="25" t="s">
        <v>65</v>
      </c>
      <c r="B14" s="22">
        <v>3203</v>
      </c>
      <c r="C14" s="22">
        <v>3203</v>
      </c>
      <c r="D14" s="22">
        <v>9898</v>
      </c>
      <c r="E14" s="54">
        <f t="shared" si="0"/>
        <v>100</v>
      </c>
      <c r="F14" s="54">
        <f t="shared" si="2"/>
        <v>-6695</v>
      </c>
      <c r="G14" s="54">
        <f t="shared" si="1"/>
        <v>-67.63992725803193</v>
      </c>
    </row>
    <row r="15" spans="1:7" ht="16.5" customHeight="1">
      <c r="A15" s="23" t="s">
        <v>66</v>
      </c>
      <c r="B15" s="22"/>
      <c r="C15" s="22"/>
      <c r="D15" s="22">
        <v>1641</v>
      </c>
      <c r="E15" s="54"/>
      <c r="F15" s="54">
        <f t="shared" si="2"/>
        <v>-1641</v>
      </c>
      <c r="G15" s="54">
        <f t="shared" si="1"/>
        <v>-100</v>
      </c>
    </row>
    <row r="16" spans="1:7" ht="16.5" customHeight="1">
      <c r="A16" s="25" t="s">
        <v>67</v>
      </c>
      <c r="B16" s="22">
        <v>3647</v>
      </c>
      <c r="C16" s="22">
        <v>3647</v>
      </c>
      <c r="D16" s="22">
        <v>4164</v>
      </c>
      <c r="E16" s="54">
        <f t="shared" si="0"/>
        <v>100</v>
      </c>
      <c r="F16" s="54">
        <f t="shared" si="2"/>
        <v>-517</v>
      </c>
      <c r="G16" s="54">
        <f t="shared" si="1"/>
        <v>-12.415946205571565</v>
      </c>
    </row>
    <row r="17" spans="1:7" ht="16.5" customHeight="1">
      <c r="A17" s="25" t="s">
        <v>68</v>
      </c>
      <c r="B17" s="22">
        <v>83</v>
      </c>
      <c r="C17" s="22">
        <v>83</v>
      </c>
      <c r="D17" s="22">
        <v>2064</v>
      </c>
      <c r="E17" s="54">
        <f t="shared" si="0"/>
        <v>100</v>
      </c>
      <c r="F17" s="54">
        <f t="shared" si="2"/>
        <v>-1981</v>
      </c>
      <c r="G17" s="54">
        <f t="shared" si="1"/>
        <v>-95.97868217054264</v>
      </c>
    </row>
    <row r="18" spans="1:7" ht="16.5" customHeight="1">
      <c r="A18" s="23" t="s">
        <v>69</v>
      </c>
      <c r="B18" s="22"/>
      <c r="C18" s="22"/>
      <c r="D18" s="22">
        <v>95</v>
      </c>
      <c r="E18" s="54"/>
      <c r="F18" s="54">
        <f t="shared" si="2"/>
        <v>-95</v>
      </c>
      <c r="G18" s="54">
        <f t="shared" si="1"/>
        <v>-100</v>
      </c>
    </row>
    <row r="19" spans="1:7" ht="16.5" customHeight="1">
      <c r="A19" s="25" t="s">
        <v>70</v>
      </c>
      <c r="B19" s="22">
        <v>51</v>
      </c>
      <c r="C19" s="22">
        <v>51</v>
      </c>
      <c r="D19" s="22">
        <v>405</v>
      </c>
      <c r="E19" s="54">
        <f t="shared" si="0"/>
        <v>100</v>
      </c>
      <c r="F19" s="54">
        <f t="shared" si="2"/>
        <v>-354</v>
      </c>
      <c r="G19" s="54">
        <f t="shared" si="1"/>
        <v>-87.4074074074074</v>
      </c>
    </row>
    <row r="20" spans="1:7" ht="16.5" customHeight="1">
      <c r="A20" s="26" t="s">
        <v>71</v>
      </c>
      <c r="B20" s="22"/>
      <c r="C20" s="22"/>
      <c r="D20" s="22">
        <v>308</v>
      </c>
      <c r="E20" s="54"/>
      <c r="F20" s="54">
        <f t="shared" si="2"/>
        <v>-308</v>
      </c>
      <c r="G20" s="54">
        <f t="shared" si="1"/>
        <v>-100</v>
      </c>
    </row>
    <row r="21" spans="1:7" ht="16.5" customHeight="1">
      <c r="A21" s="27" t="s">
        <v>72</v>
      </c>
      <c r="B21" s="22">
        <v>48</v>
      </c>
      <c r="C21" s="22">
        <v>48</v>
      </c>
      <c r="D21" s="22">
        <v>36</v>
      </c>
      <c r="E21" s="54">
        <f t="shared" si="0"/>
        <v>100</v>
      </c>
      <c r="F21" s="54">
        <f t="shared" si="2"/>
        <v>12</v>
      </c>
      <c r="G21" s="54">
        <f t="shared" si="1"/>
        <v>33.33333333333333</v>
      </c>
    </row>
    <row r="22" spans="1:7" ht="16.5" customHeight="1">
      <c r="A22" s="26" t="s">
        <v>73</v>
      </c>
      <c r="B22" s="22"/>
      <c r="C22" s="22"/>
      <c r="D22" s="22">
        <v>1087</v>
      </c>
      <c r="E22" s="54"/>
      <c r="F22" s="54">
        <f t="shared" si="2"/>
        <v>-1087</v>
      </c>
      <c r="G22" s="54">
        <f t="shared" si="1"/>
        <v>-100</v>
      </c>
    </row>
    <row r="23" spans="1:7" ht="16.5" customHeight="1">
      <c r="A23" s="27" t="s">
        <v>74</v>
      </c>
      <c r="B23" s="72"/>
      <c r="C23" s="72"/>
      <c r="D23" s="22"/>
      <c r="E23" s="54"/>
      <c r="F23" s="54"/>
      <c r="G23" s="54" t="str">
        <f t="shared" si="1"/>
        <v> </v>
      </c>
    </row>
    <row r="24" spans="1:7" ht="16.5" customHeight="1">
      <c r="A24" s="27" t="s">
        <v>75</v>
      </c>
      <c r="B24" s="22">
        <v>2705</v>
      </c>
      <c r="C24" s="22">
        <v>2705</v>
      </c>
      <c r="D24" s="22">
        <v>13305</v>
      </c>
      <c r="E24" s="54">
        <f t="shared" si="0"/>
        <v>100</v>
      </c>
      <c r="F24" s="54">
        <f t="shared" si="2"/>
        <v>-10600</v>
      </c>
      <c r="G24" s="54">
        <f t="shared" si="1"/>
        <v>-79.66929725667042</v>
      </c>
    </row>
    <row r="25" spans="1:7" ht="16.5" customHeight="1">
      <c r="A25" s="27" t="s">
        <v>76</v>
      </c>
      <c r="B25" s="22">
        <v>256</v>
      </c>
      <c r="C25" s="22">
        <v>256</v>
      </c>
      <c r="D25" s="22">
        <v>129</v>
      </c>
      <c r="E25" s="54">
        <f t="shared" si="0"/>
        <v>100</v>
      </c>
      <c r="F25" s="54">
        <f t="shared" si="2"/>
        <v>127</v>
      </c>
      <c r="G25" s="54">
        <f t="shared" si="1"/>
        <v>98.44961240310077</v>
      </c>
    </row>
    <row r="26" spans="1:7" ht="16.5" customHeight="1">
      <c r="A26" s="27" t="s">
        <v>77</v>
      </c>
      <c r="B26" s="22"/>
      <c r="C26" s="22"/>
      <c r="D26" s="22"/>
      <c r="E26" s="54"/>
      <c r="F26" s="54"/>
      <c r="G26" s="54" t="str">
        <f t="shared" si="1"/>
        <v> </v>
      </c>
    </row>
    <row r="27" spans="1:7" ht="16.5" customHeight="1">
      <c r="A27" s="23" t="s">
        <v>78</v>
      </c>
      <c r="B27" s="33"/>
      <c r="C27" s="33"/>
      <c r="D27" s="22">
        <v>3</v>
      </c>
      <c r="E27" s="54"/>
      <c r="F27" s="54">
        <f t="shared" si="2"/>
        <v>-3</v>
      </c>
      <c r="G27" s="54">
        <f t="shared" si="1"/>
        <v>-100</v>
      </c>
    </row>
    <row r="28" spans="1:7" ht="16.5" customHeight="1">
      <c r="A28" s="25" t="s">
        <v>79</v>
      </c>
      <c r="B28" s="73">
        <v>1745</v>
      </c>
      <c r="C28" s="73">
        <v>1745</v>
      </c>
      <c r="D28" s="22">
        <v>4107</v>
      </c>
      <c r="E28" s="54">
        <f t="shared" si="0"/>
        <v>100</v>
      </c>
      <c r="F28" s="54">
        <f t="shared" si="2"/>
        <v>-2362</v>
      </c>
      <c r="G28" s="54">
        <f t="shared" si="1"/>
        <v>-57.51156561967373</v>
      </c>
    </row>
    <row r="29" spans="1:7" ht="16.5" customHeight="1">
      <c r="A29" s="26" t="s">
        <v>80</v>
      </c>
      <c r="B29" s="54"/>
      <c r="C29" s="54"/>
      <c r="D29" s="22">
        <v>9</v>
      </c>
      <c r="E29" s="54"/>
      <c r="F29" s="54">
        <f t="shared" si="2"/>
        <v>-9</v>
      </c>
      <c r="G29" s="54">
        <f t="shared" si="1"/>
        <v>-100</v>
      </c>
    </row>
    <row r="30" spans="1:7" ht="19.5" customHeight="1">
      <c r="A30" s="28"/>
      <c r="B30" s="15"/>
      <c r="C30" s="15"/>
      <c r="E30" s="15"/>
      <c r="F30" s="29"/>
      <c r="G30" s="29"/>
    </row>
    <row r="31" ht="19.5" customHeight="1">
      <c r="A31" s="28"/>
    </row>
  </sheetData>
  <sheetProtection/>
  <mergeCells count="7">
    <mergeCell ref="A2:G2"/>
    <mergeCell ref="F4:G4"/>
    <mergeCell ref="A4:A5"/>
    <mergeCell ref="B4:B5"/>
    <mergeCell ref="C4:C5"/>
    <mergeCell ref="D4:D5"/>
    <mergeCell ref="E4:E5"/>
  </mergeCells>
  <printOptions horizontalCentered="1"/>
  <pageMargins left="0.7480314960629921" right="0.7480314960629921" top="0.2755905511811024" bottom="0.1968503937007874" header="0.15748031496062992" footer="0.4724409448818898"/>
  <pageSetup firstPageNumber="14" useFirstPageNumber="1" horizontalDpi="600" verticalDpi="600" orientation="landscape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N29"/>
  <sheetViews>
    <sheetView workbookViewId="0" topLeftCell="A1">
      <selection activeCell="D6" sqref="D6"/>
    </sheetView>
  </sheetViews>
  <sheetFormatPr defaultColWidth="9.00390625" defaultRowHeight="19.5" customHeight="1"/>
  <cols>
    <col min="1" max="1" width="28.50390625" style="12" customWidth="1"/>
    <col min="2" max="2" width="16.00390625" style="13" customWidth="1"/>
    <col min="3" max="3" width="17.125" style="13" customWidth="1"/>
    <col min="4" max="4" width="15.75390625" style="13" customWidth="1"/>
    <col min="5" max="5" width="17.375" style="13" customWidth="1"/>
    <col min="6" max="7" width="12.25390625" style="14" customWidth="1"/>
    <col min="8" max="16384" width="9.00390625" style="14" customWidth="1"/>
  </cols>
  <sheetData>
    <row r="1" spans="1:248" ht="18.75" customHeight="1">
      <c r="A1" s="5" t="s">
        <v>81</v>
      </c>
      <c r="B1" s="67"/>
      <c r="C1" s="67"/>
      <c r="D1" s="67"/>
      <c r="E1" s="6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</row>
    <row r="2" spans="1:7" ht="18.75" customHeight="1">
      <c r="A2" s="101" t="s">
        <v>82</v>
      </c>
      <c r="B2" s="101"/>
      <c r="C2" s="101"/>
      <c r="D2" s="101"/>
      <c r="E2" s="101"/>
      <c r="F2" s="101"/>
      <c r="G2" s="101"/>
    </row>
    <row r="3" spans="1:7" ht="18.75" customHeight="1">
      <c r="A3" s="28"/>
      <c r="B3" s="16"/>
      <c r="C3" s="16"/>
      <c r="D3" s="16"/>
      <c r="E3" s="16"/>
      <c r="F3" s="17"/>
      <c r="G3" s="18" t="s">
        <v>2</v>
      </c>
    </row>
    <row r="4" spans="1:7" ht="18.75" customHeight="1">
      <c r="A4" s="104" t="s">
        <v>49</v>
      </c>
      <c r="B4" s="106" t="s">
        <v>50</v>
      </c>
      <c r="C4" s="110" t="s">
        <v>83</v>
      </c>
      <c r="D4" s="111" t="s">
        <v>84</v>
      </c>
      <c r="E4" s="108" t="s">
        <v>53</v>
      </c>
      <c r="F4" s="102" t="s">
        <v>54</v>
      </c>
      <c r="G4" s="103"/>
    </row>
    <row r="5" spans="1:7" ht="18.75" customHeight="1">
      <c r="A5" s="105"/>
      <c r="B5" s="107"/>
      <c r="C5" s="107"/>
      <c r="D5" s="109"/>
      <c r="E5" s="109"/>
      <c r="F5" s="19" t="s">
        <v>55</v>
      </c>
      <c r="G5" s="19" t="s">
        <v>56</v>
      </c>
    </row>
    <row r="6" spans="1:7" ht="18.75" customHeight="1">
      <c r="A6" s="20" t="s">
        <v>57</v>
      </c>
      <c r="B6" s="21">
        <v>17967</v>
      </c>
      <c r="C6" s="21">
        <v>17967</v>
      </c>
      <c r="D6" s="21">
        <v>11754</v>
      </c>
      <c r="E6" s="22">
        <v>100</v>
      </c>
      <c r="F6" s="54">
        <v>6213</v>
      </c>
      <c r="G6" s="22">
        <v>52.85860132720776</v>
      </c>
    </row>
    <row r="7" spans="1:7" ht="18.75" customHeight="1">
      <c r="A7" s="23" t="s">
        <v>58</v>
      </c>
      <c r="B7" s="24">
        <v>3352</v>
      </c>
      <c r="C7" s="24">
        <v>3352</v>
      </c>
      <c r="D7" s="21">
        <v>1794</v>
      </c>
      <c r="E7" s="22">
        <v>100</v>
      </c>
      <c r="F7" s="54">
        <v>1558</v>
      </c>
      <c r="G7" s="22">
        <v>86.84503901895206</v>
      </c>
    </row>
    <row r="8" spans="1:7" ht="18.75" customHeight="1">
      <c r="A8" s="23" t="s">
        <v>59</v>
      </c>
      <c r="B8" s="24"/>
      <c r="C8" s="24"/>
      <c r="D8" s="21"/>
      <c r="E8" s="22"/>
      <c r="F8" s="54"/>
      <c r="G8" s="22" t="s">
        <v>85</v>
      </c>
    </row>
    <row r="9" spans="1:7" ht="18.75" customHeight="1">
      <c r="A9" s="23" t="s">
        <v>60</v>
      </c>
      <c r="B9" s="24"/>
      <c r="C9" s="24">
        <v>56</v>
      </c>
      <c r="D9" s="21">
        <v>1</v>
      </c>
      <c r="E9" s="22"/>
      <c r="F9" s="54">
        <v>55</v>
      </c>
      <c r="G9" s="22">
        <v>5500</v>
      </c>
    </row>
    <row r="10" spans="1:7" ht="18.75" customHeight="1">
      <c r="A10" s="23" t="s">
        <v>61</v>
      </c>
      <c r="B10" s="24">
        <v>2347</v>
      </c>
      <c r="C10" s="24">
        <v>2651</v>
      </c>
      <c r="D10" s="21">
        <v>2351</v>
      </c>
      <c r="E10" s="22">
        <v>112.95270558159352</v>
      </c>
      <c r="F10" s="54">
        <v>300</v>
      </c>
      <c r="G10" s="22">
        <v>12.760527435133987</v>
      </c>
    </row>
    <row r="11" spans="1:7" ht="18.75" customHeight="1">
      <c r="A11" s="23" t="s">
        <v>62</v>
      </c>
      <c r="B11" s="24"/>
      <c r="C11" s="24"/>
      <c r="D11" s="21"/>
      <c r="E11" s="22"/>
      <c r="F11" s="54"/>
      <c r="G11" s="22" t="s">
        <v>85</v>
      </c>
    </row>
    <row r="12" spans="1:7" ht="18.75" customHeight="1">
      <c r="A12" s="25" t="s">
        <v>63</v>
      </c>
      <c r="B12" s="24"/>
      <c r="C12" s="24"/>
      <c r="D12" s="21"/>
      <c r="E12" s="22"/>
      <c r="F12" s="54"/>
      <c r="G12" s="22" t="s">
        <v>85</v>
      </c>
    </row>
    <row r="13" spans="1:7" ht="18.75" customHeight="1">
      <c r="A13" s="23" t="s">
        <v>64</v>
      </c>
      <c r="B13" s="24">
        <v>4285</v>
      </c>
      <c r="C13" s="24">
        <v>4285</v>
      </c>
      <c r="D13" s="21">
        <v>3336</v>
      </c>
      <c r="E13" s="22">
        <v>100</v>
      </c>
      <c r="F13" s="54">
        <v>949</v>
      </c>
      <c r="G13" s="22">
        <v>28.447242206235014</v>
      </c>
    </row>
    <row r="14" spans="1:7" ht="18.75" customHeight="1">
      <c r="A14" s="25" t="s">
        <v>65</v>
      </c>
      <c r="B14" s="24">
        <v>306</v>
      </c>
      <c r="C14" s="24">
        <v>306</v>
      </c>
      <c r="D14" s="21">
        <v>294</v>
      </c>
      <c r="E14" s="22">
        <v>100</v>
      </c>
      <c r="F14" s="54">
        <v>12</v>
      </c>
      <c r="G14" s="22">
        <v>4.081632653061225</v>
      </c>
    </row>
    <row r="15" spans="1:7" ht="18.75" customHeight="1">
      <c r="A15" s="23" t="s">
        <v>66</v>
      </c>
      <c r="B15" s="24">
        <v>400</v>
      </c>
      <c r="C15" s="24">
        <v>400</v>
      </c>
      <c r="D15" s="21">
        <v>2055</v>
      </c>
      <c r="E15" s="22"/>
      <c r="F15" s="54">
        <v>-1655</v>
      </c>
      <c r="G15" s="22">
        <v>-80.5352798053528</v>
      </c>
    </row>
    <row r="16" spans="1:9" ht="18.75" customHeight="1">
      <c r="A16" s="25" t="s">
        <v>67</v>
      </c>
      <c r="B16" s="24">
        <v>1342</v>
      </c>
      <c r="C16" s="24">
        <v>1342</v>
      </c>
      <c r="D16" s="21">
        <v>171</v>
      </c>
      <c r="E16" s="22">
        <v>100</v>
      </c>
      <c r="F16" s="54">
        <v>1171</v>
      </c>
      <c r="G16" s="22">
        <v>684.7953216374269</v>
      </c>
      <c r="I16" s="71"/>
    </row>
    <row r="17" spans="1:9" ht="18.75" customHeight="1">
      <c r="A17" s="25" t="s">
        <v>68</v>
      </c>
      <c r="B17" s="24">
        <v>127</v>
      </c>
      <c r="C17" s="24">
        <v>127</v>
      </c>
      <c r="D17" s="21">
        <v>676</v>
      </c>
      <c r="E17" s="22"/>
      <c r="F17" s="54">
        <v>-549</v>
      </c>
      <c r="G17" s="22">
        <v>-81.21301775147928</v>
      </c>
      <c r="I17" s="71"/>
    </row>
    <row r="18" spans="1:7" ht="18.75" customHeight="1">
      <c r="A18" s="23" t="s">
        <v>69</v>
      </c>
      <c r="B18" s="24"/>
      <c r="C18" s="24"/>
      <c r="D18" s="21"/>
      <c r="E18" s="22"/>
      <c r="F18" s="54"/>
      <c r="G18" s="22" t="s">
        <v>85</v>
      </c>
    </row>
    <row r="19" spans="1:9" ht="18.75" customHeight="1">
      <c r="A19" s="25" t="s">
        <v>70</v>
      </c>
      <c r="B19" s="24">
        <v>2600</v>
      </c>
      <c r="C19" s="24">
        <v>2600</v>
      </c>
      <c r="D19" s="21">
        <v>500</v>
      </c>
      <c r="E19" s="22"/>
      <c r="F19" s="54">
        <v>2100</v>
      </c>
      <c r="G19" s="22">
        <v>420</v>
      </c>
      <c r="I19" s="71"/>
    </row>
    <row r="20" spans="1:9" ht="18.75" customHeight="1">
      <c r="A20" s="26" t="s">
        <v>71</v>
      </c>
      <c r="B20" s="24"/>
      <c r="C20" s="24"/>
      <c r="D20" s="21"/>
      <c r="E20" s="22"/>
      <c r="F20" s="54"/>
      <c r="G20" s="22" t="s">
        <v>85</v>
      </c>
      <c r="I20" s="71"/>
    </row>
    <row r="21" spans="1:9" ht="18.75" customHeight="1">
      <c r="A21" s="26" t="s">
        <v>73</v>
      </c>
      <c r="B21" s="24">
        <v>406</v>
      </c>
      <c r="C21" s="24">
        <v>406</v>
      </c>
      <c r="D21" s="21">
        <v>175</v>
      </c>
      <c r="E21" s="22">
        <v>100</v>
      </c>
      <c r="F21" s="54">
        <v>231</v>
      </c>
      <c r="G21" s="22">
        <v>132</v>
      </c>
      <c r="I21" s="71"/>
    </row>
    <row r="22" spans="1:7" ht="18.75" customHeight="1">
      <c r="A22" s="27" t="s">
        <v>75</v>
      </c>
      <c r="B22" s="24">
        <v>442</v>
      </c>
      <c r="C22" s="24">
        <v>442</v>
      </c>
      <c r="D22" s="21">
        <v>344</v>
      </c>
      <c r="E22" s="22">
        <v>100</v>
      </c>
      <c r="F22" s="54">
        <v>98</v>
      </c>
      <c r="G22" s="22">
        <v>28.488372093023255</v>
      </c>
    </row>
    <row r="23" spans="1:7" ht="18.75" customHeight="1">
      <c r="A23" s="27" t="s">
        <v>86</v>
      </c>
      <c r="B23" s="24">
        <v>30</v>
      </c>
      <c r="C23" s="24">
        <v>30</v>
      </c>
      <c r="D23" s="21">
        <v>29</v>
      </c>
      <c r="E23" s="22"/>
      <c r="F23" s="54"/>
      <c r="G23" s="22"/>
    </row>
    <row r="24" spans="1:7" ht="18.75" customHeight="1">
      <c r="A24" s="23" t="s">
        <v>87</v>
      </c>
      <c r="B24" s="24">
        <v>360</v>
      </c>
      <c r="C24" s="24"/>
      <c r="D24" s="21"/>
      <c r="E24" s="22"/>
      <c r="F24" s="54"/>
      <c r="G24" s="22" t="s">
        <v>85</v>
      </c>
    </row>
    <row r="25" spans="1:7" ht="18.75" customHeight="1">
      <c r="A25" s="23" t="s">
        <v>78</v>
      </c>
      <c r="B25" s="24">
        <v>1970</v>
      </c>
      <c r="C25" s="24">
        <v>1970</v>
      </c>
      <c r="D25" s="69">
        <v>28</v>
      </c>
      <c r="E25" s="22"/>
      <c r="F25" s="54">
        <v>1942</v>
      </c>
      <c r="G25" s="22">
        <v>6935.714285714286</v>
      </c>
    </row>
    <row r="26" spans="1:7" ht="18.75" customHeight="1">
      <c r="A26" s="25" t="s">
        <v>79</v>
      </c>
      <c r="B26" s="24"/>
      <c r="C26" s="24"/>
      <c r="D26" s="21"/>
      <c r="E26" s="22"/>
      <c r="F26" s="54"/>
      <c r="G26" s="22" t="s">
        <v>85</v>
      </c>
    </row>
    <row r="27" spans="1:7" ht="19.5" customHeight="1">
      <c r="A27" s="28"/>
      <c r="B27" s="70"/>
      <c r="C27" s="70"/>
      <c r="D27" s="70"/>
      <c r="E27" s="15"/>
      <c r="F27" s="29"/>
      <c r="G27" s="29"/>
    </row>
    <row r="28" spans="1:7" ht="19.5" customHeight="1">
      <c r="A28" s="28"/>
      <c r="B28" s="15"/>
      <c r="C28" s="15"/>
      <c r="D28" s="15"/>
      <c r="E28" s="15"/>
      <c r="F28" s="29"/>
      <c r="G28" s="29"/>
    </row>
    <row r="29" spans="1:7" ht="19.5" customHeight="1">
      <c r="A29" s="28"/>
      <c r="B29" s="15"/>
      <c r="C29" s="15"/>
      <c r="D29" s="15"/>
      <c r="E29" s="15"/>
      <c r="F29" s="29"/>
      <c r="G29" s="29"/>
    </row>
  </sheetData>
  <sheetProtection/>
  <mergeCells count="7">
    <mergeCell ref="A2:G2"/>
    <mergeCell ref="F4:G4"/>
    <mergeCell ref="A4:A5"/>
    <mergeCell ref="B4:B5"/>
    <mergeCell ref="C4:C5"/>
    <mergeCell ref="D4:D5"/>
    <mergeCell ref="E4:E5"/>
  </mergeCells>
  <printOptions horizontalCentered="1"/>
  <pageMargins left="0.8267716535433072" right="0.2362204724409449" top="0.5118110236220472" bottom="0.2755905511811024" header="0.2362204724409449" footer="0.15748031496062992"/>
  <pageSetup firstPageNumber="15" useFirstPageNumber="1" horizontalDpi="600" verticalDpi="600" orientation="landscape" paperSize="9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N17"/>
  <sheetViews>
    <sheetView workbookViewId="0" topLeftCell="A1">
      <selection activeCell="E8" sqref="E8"/>
    </sheetView>
  </sheetViews>
  <sheetFormatPr defaultColWidth="9.00390625" defaultRowHeight="14.25"/>
  <cols>
    <col min="1" max="1" width="41.75390625" style="4" customWidth="1"/>
    <col min="2" max="2" width="15.375" style="4" customWidth="1"/>
    <col min="3" max="3" width="45.125" style="4" customWidth="1"/>
    <col min="4" max="4" width="14.00390625" style="4" customWidth="1"/>
    <col min="5" max="16384" width="9.00390625" style="4" customWidth="1"/>
  </cols>
  <sheetData>
    <row r="1" spans="1:248" s="14" customFormat="1" ht="19.5" customHeight="1">
      <c r="A1" s="5" t="s">
        <v>88</v>
      </c>
      <c r="B1" s="67"/>
      <c r="C1" s="67"/>
      <c r="D1" s="67"/>
      <c r="E1" s="6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</row>
    <row r="2" spans="1:4" ht="33.75" customHeight="1">
      <c r="A2" s="112" t="s">
        <v>89</v>
      </c>
      <c r="B2" s="112"/>
      <c r="C2" s="112"/>
      <c r="D2" s="112"/>
    </row>
    <row r="3" ht="21" customHeight="1">
      <c r="D3" s="7" t="s">
        <v>2</v>
      </c>
    </row>
    <row r="4" spans="1:4" s="3" customFormat="1" ht="24.75" customHeight="1">
      <c r="A4" s="8" t="s">
        <v>90</v>
      </c>
      <c r="B4" s="8" t="s">
        <v>91</v>
      </c>
      <c r="C4" s="8" t="s">
        <v>90</v>
      </c>
      <c r="D4" s="8" t="s">
        <v>91</v>
      </c>
    </row>
    <row r="5" spans="1:4" ht="24.75" customHeight="1">
      <c r="A5" s="9" t="s">
        <v>92</v>
      </c>
      <c r="B5" s="9">
        <v>70000</v>
      </c>
      <c r="C5" s="9" t="s">
        <v>93</v>
      </c>
      <c r="D5" s="68">
        <v>56381</v>
      </c>
    </row>
    <row r="6" spans="1:4" ht="24.75" customHeight="1">
      <c r="A6" s="9" t="s">
        <v>94</v>
      </c>
      <c r="B6" s="9">
        <f>SUM(B7:B8)</f>
        <v>63291</v>
      </c>
      <c r="C6" s="9" t="s">
        <v>95</v>
      </c>
      <c r="D6" s="68">
        <f>B17-D5</f>
        <v>81226</v>
      </c>
    </row>
    <row r="7" spans="1:4" ht="24.75" customHeight="1">
      <c r="A7" s="9" t="s">
        <v>96</v>
      </c>
      <c r="B7" s="68">
        <v>63291</v>
      </c>
      <c r="C7" s="9" t="s">
        <v>97</v>
      </c>
      <c r="D7" s="9"/>
    </row>
    <row r="8" spans="1:4" ht="24.75" customHeight="1">
      <c r="A8" s="9" t="s">
        <v>98</v>
      </c>
      <c r="B8" s="9"/>
      <c r="C8" s="9" t="s">
        <v>99</v>
      </c>
      <c r="D8" s="9"/>
    </row>
    <row r="9" spans="1:4" ht="24.75" customHeight="1">
      <c r="A9" s="9" t="s">
        <v>100</v>
      </c>
      <c r="B9" s="9"/>
      <c r="C9" s="9" t="s">
        <v>101</v>
      </c>
      <c r="D9" s="9"/>
    </row>
    <row r="10" spans="1:4" ht="24.75" customHeight="1">
      <c r="A10" s="9" t="s">
        <v>102</v>
      </c>
      <c r="B10" s="68"/>
      <c r="C10" s="9"/>
      <c r="D10" s="8"/>
    </row>
    <row r="11" spans="1:4" ht="24.75" customHeight="1">
      <c r="A11" s="9" t="s">
        <v>103</v>
      </c>
      <c r="B11" s="68">
        <v>2888</v>
      </c>
      <c r="C11" s="9" t="s">
        <v>104</v>
      </c>
      <c r="D11" s="9"/>
    </row>
    <row r="12" spans="1:4" ht="24.75" customHeight="1">
      <c r="A12" s="9" t="s">
        <v>105</v>
      </c>
      <c r="B12" s="68"/>
      <c r="C12" s="9" t="s">
        <v>106</v>
      </c>
      <c r="D12" s="9"/>
    </row>
    <row r="13" spans="1:4" ht="24.75" customHeight="1">
      <c r="A13" s="9" t="s">
        <v>107</v>
      </c>
      <c r="B13" s="9"/>
      <c r="C13" s="9" t="s">
        <v>108</v>
      </c>
      <c r="D13" s="9"/>
    </row>
    <row r="14" spans="1:4" ht="24.75" customHeight="1">
      <c r="A14" s="9" t="s">
        <v>109</v>
      </c>
      <c r="B14" s="9"/>
      <c r="C14" s="9"/>
      <c r="D14" s="9"/>
    </row>
    <row r="15" spans="1:4" ht="24.75" customHeight="1">
      <c r="A15" s="9" t="s">
        <v>110</v>
      </c>
      <c r="B15" s="68">
        <v>1428</v>
      </c>
      <c r="C15" s="9"/>
      <c r="D15" s="9"/>
    </row>
    <row r="16" spans="1:4" ht="24.75" customHeight="1">
      <c r="A16" s="9"/>
      <c r="B16" s="9"/>
      <c r="C16" s="9"/>
      <c r="D16" s="9"/>
    </row>
    <row r="17" spans="1:4" ht="24.75" customHeight="1">
      <c r="A17" s="8" t="s">
        <v>111</v>
      </c>
      <c r="B17" s="9">
        <f>B5+B7+B11+B15+B8+B10+B12</f>
        <v>137607</v>
      </c>
      <c r="C17" s="8" t="s">
        <v>112</v>
      </c>
      <c r="D17" s="9">
        <f>D5+D6+D8</f>
        <v>137607</v>
      </c>
    </row>
  </sheetData>
  <sheetProtection/>
  <mergeCells count="1">
    <mergeCell ref="A2:D2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6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N17"/>
  <sheetViews>
    <sheetView workbookViewId="0" topLeftCell="A1">
      <selection activeCell="G10" sqref="G10"/>
    </sheetView>
  </sheetViews>
  <sheetFormatPr defaultColWidth="9.00390625" defaultRowHeight="14.25"/>
  <cols>
    <col min="1" max="1" width="41.75390625" style="4" customWidth="1"/>
    <col min="2" max="2" width="15.375" style="4" customWidth="1"/>
    <col min="3" max="3" width="45.125" style="4" customWidth="1"/>
    <col min="4" max="4" width="14.00390625" style="4" customWidth="1"/>
    <col min="5" max="16384" width="9.00390625" style="4" customWidth="1"/>
  </cols>
  <sheetData>
    <row r="1" spans="1:248" s="14" customFormat="1" ht="19.5" customHeight="1">
      <c r="A1" s="5" t="s">
        <v>113</v>
      </c>
      <c r="B1" s="67"/>
      <c r="C1" s="67"/>
      <c r="D1" s="67"/>
      <c r="E1" s="67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</row>
    <row r="2" spans="1:4" ht="33.75" customHeight="1">
      <c r="A2" s="112" t="s">
        <v>114</v>
      </c>
      <c r="B2" s="112"/>
      <c r="C2" s="112"/>
      <c r="D2" s="112"/>
    </row>
    <row r="3" ht="21" customHeight="1">
      <c r="D3" s="7" t="s">
        <v>2</v>
      </c>
    </row>
    <row r="4" spans="1:4" s="3" customFormat="1" ht="24.75" customHeight="1">
      <c r="A4" s="8" t="s">
        <v>90</v>
      </c>
      <c r="B4" s="8" t="s">
        <v>91</v>
      </c>
      <c r="C4" s="8" t="s">
        <v>90</v>
      </c>
      <c r="D4" s="8" t="s">
        <v>91</v>
      </c>
    </row>
    <row r="5" spans="1:4" ht="24.75" customHeight="1">
      <c r="A5" s="9" t="s">
        <v>92</v>
      </c>
      <c r="B5" s="9">
        <v>17150</v>
      </c>
      <c r="C5" s="9" t="s">
        <v>93</v>
      </c>
      <c r="D5" s="9">
        <v>17967</v>
      </c>
    </row>
    <row r="6" spans="1:4" ht="24.75" customHeight="1">
      <c r="A6" s="9" t="s">
        <v>94</v>
      </c>
      <c r="B6" s="9">
        <v>17351</v>
      </c>
      <c r="C6" s="9" t="s">
        <v>95</v>
      </c>
      <c r="D6" s="9">
        <v>15306</v>
      </c>
    </row>
    <row r="7" spans="1:4" ht="24.75" customHeight="1">
      <c r="A7" s="9" t="s">
        <v>96</v>
      </c>
      <c r="B7" s="9">
        <v>17351</v>
      </c>
      <c r="C7" s="9" t="s">
        <v>97</v>
      </c>
      <c r="D7" s="9"/>
    </row>
    <row r="8" spans="1:4" ht="24.75" customHeight="1">
      <c r="A8" s="9" t="s">
        <v>98</v>
      </c>
      <c r="B8" s="9"/>
      <c r="C8" s="9" t="s">
        <v>99</v>
      </c>
      <c r="D8" s="9"/>
    </row>
    <row r="9" spans="1:4" ht="24.75" customHeight="1">
      <c r="A9" s="9" t="s">
        <v>100</v>
      </c>
      <c r="B9" s="9"/>
      <c r="C9" s="9" t="s">
        <v>101</v>
      </c>
      <c r="D9" s="9"/>
    </row>
    <row r="10" spans="1:4" ht="24.75" customHeight="1">
      <c r="A10" s="9" t="s">
        <v>102</v>
      </c>
      <c r="B10" s="9"/>
      <c r="C10" s="9" t="s">
        <v>115</v>
      </c>
      <c r="D10" s="11">
        <v>1535</v>
      </c>
    </row>
    <row r="11" spans="1:4" ht="24.75" customHeight="1">
      <c r="A11" s="9" t="s">
        <v>103</v>
      </c>
      <c r="B11" s="9">
        <v>307</v>
      </c>
      <c r="C11" s="9" t="s">
        <v>104</v>
      </c>
      <c r="D11" s="9"/>
    </row>
    <row r="12" spans="1:4" ht="24.75" customHeight="1">
      <c r="A12" s="9" t="s">
        <v>105</v>
      </c>
      <c r="B12" s="9"/>
      <c r="C12" s="9" t="s">
        <v>106</v>
      </c>
      <c r="D12" s="9"/>
    </row>
    <row r="13" spans="1:4" ht="24.75" customHeight="1">
      <c r="A13" s="9" t="s">
        <v>107</v>
      </c>
      <c r="B13" s="9"/>
      <c r="C13" s="9" t="s">
        <v>108</v>
      </c>
      <c r="D13" s="9"/>
    </row>
    <row r="14" spans="1:4" ht="24.75" customHeight="1">
      <c r="A14" s="9" t="s">
        <v>109</v>
      </c>
      <c r="B14" s="9"/>
      <c r="C14" s="9"/>
      <c r="D14" s="9"/>
    </row>
    <row r="15" spans="1:4" ht="24.75" customHeight="1">
      <c r="A15" s="9" t="s">
        <v>116</v>
      </c>
      <c r="B15" s="9"/>
      <c r="C15" s="9"/>
      <c r="D15" s="9"/>
    </row>
    <row r="16" spans="1:4" ht="24.75" customHeight="1">
      <c r="A16" s="9"/>
      <c r="B16" s="9"/>
      <c r="C16" s="9"/>
      <c r="D16" s="9"/>
    </row>
    <row r="17" spans="1:4" ht="24.75" customHeight="1">
      <c r="A17" s="8" t="s">
        <v>111</v>
      </c>
      <c r="B17" s="9">
        <v>34808</v>
      </c>
      <c r="C17" s="8" t="s">
        <v>112</v>
      </c>
      <c r="D17" s="9">
        <v>34808</v>
      </c>
    </row>
  </sheetData>
  <sheetProtection/>
  <mergeCells count="1">
    <mergeCell ref="A2:D2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7" useFirstPageNumber="1" horizontalDpi="600" verticalDpi="600" orientation="landscape" paperSize="9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9" sqref="J9"/>
    </sheetView>
  </sheetViews>
  <sheetFormatPr defaultColWidth="9.00390625" defaultRowHeight="14.25"/>
  <cols>
    <col min="1" max="1" width="24.50390625" style="61" customWidth="1"/>
    <col min="2" max="2" width="15.625" style="61" customWidth="1"/>
    <col min="3" max="5" width="14.25390625" style="61" customWidth="1"/>
    <col min="6" max="6" width="14.25390625" style="62" customWidth="1"/>
    <col min="7" max="8" width="14.25390625" style="61" customWidth="1"/>
    <col min="9" max="16384" width="9.00390625" style="61" customWidth="1"/>
  </cols>
  <sheetData>
    <row r="1" ht="14.25">
      <c r="A1" s="5" t="s">
        <v>117</v>
      </c>
    </row>
    <row r="2" spans="1:8" ht="20.25" customHeight="1">
      <c r="A2" s="100" t="s">
        <v>118</v>
      </c>
      <c r="B2" s="100"/>
      <c r="C2" s="100"/>
      <c r="D2" s="100"/>
      <c r="E2" s="100"/>
      <c r="F2" s="100"/>
      <c r="G2" s="100"/>
      <c r="H2" s="100"/>
    </row>
    <row r="3" spans="1:8" ht="15" customHeight="1">
      <c r="A3" s="35"/>
      <c r="B3" s="36"/>
      <c r="C3" s="36"/>
      <c r="D3" s="37"/>
      <c r="E3" s="36"/>
      <c r="F3" s="38"/>
      <c r="G3" s="38"/>
      <c r="H3" s="39" t="s">
        <v>2</v>
      </c>
    </row>
    <row r="4" spans="1:8" s="34" customFormat="1" ht="37.5" customHeight="1">
      <c r="A4" s="40" t="s">
        <v>3</v>
      </c>
      <c r="B4" s="43" t="s">
        <v>119</v>
      </c>
      <c r="C4" s="63" t="s">
        <v>120</v>
      </c>
      <c r="D4" s="43" t="s">
        <v>8</v>
      </c>
      <c r="E4" s="43" t="s">
        <v>9</v>
      </c>
      <c r="F4" s="44" t="s">
        <v>121</v>
      </c>
      <c r="G4" s="45" t="s">
        <v>122</v>
      </c>
      <c r="H4" s="43" t="s">
        <v>12</v>
      </c>
    </row>
    <row r="5" spans="1:8" s="34" customFormat="1" ht="22.5" customHeight="1">
      <c r="A5" s="46" t="s">
        <v>123</v>
      </c>
      <c r="B5" s="47">
        <f>B6+B20</f>
        <v>70000</v>
      </c>
      <c r="C5" s="47">
        <f>C6+C20</f>
        <v>74000</v>
      </c>
      <c r="D5" s="47">
        <f>IF(B5=0,"",E5/B5*100)</f>
        <v>5.714285714285714</v>
      </c>
      <c r="E5" s="47">
        <f aca="true" t="shared" si="0" ref="E5:E10">C5-B5</f>
        <v>4000</v>
      </c>
      <c r="F5" s="47">
        <f>F6+F20</f>
        <v>19956.2</v>
      </c>
      <c r="G5" s="47">
        <f>G6+G20</f>
        <v>29070</v>
      </c>
      <c r="H5" s="47">
        <f>H6+H20</f>
        <v>24973.800000000003</v>
      </c>
    </row>
    <row r="6" spans="1:8" s="34" customFormat="1" ht="22.5" customHeight="1">
      <c r="A6" s="46" t="s">
        <v>124</v>
      </c>
      <c r="B6" s="47">
        <f>SUM(B7:B9,B10,B11:B19)</f>
        <v>63943</v>
      </c>
      <c r="C6" s="47">
        <f>SUM(C7:C9,C10,C11:C19)</f>
        <v>68400</v>
      </c>
      <c r="D6" s="47">
        <f aca="true" t="shared" si="1" ref="D6:D30">IF(B6=0,"",E6/B6*100)</f>
        <v>6.970270397072392</v>
      </c>
      <c r="E6" s="47">
        <f t="shared" si="0"/>
        <v>4457</v>
      </c>
      <c r="F6" s="47">
        <f>SUM(F7:F9,F10,F11:F19)</f>
        <v>19956.2</v>
      </c>
      <c r="G6" s="47">
        <f>SUM(G7:G9,G10,G11:G19)</f>
        <v>29070</v>
      </c>
      <c r="H6" s="47">
        <f>SUM(H7:H9,H10,H11:H19)</f>
        <v>19373.800000000003</v>
      </c>
    </row>
    <row r="7" spans="1:8" s="34" customFormat="1" ht="22.5" customHeight="1">
      <c r="A7" s="56" t="s">
        <v>15</v>
      </c>
      <c r="B7" s="47">
        <v>27461</v>
      </c>
      <c r="C7" s="47">
        <v>29100</v>
      </c>
      <c r="D7" s="47">
        <f t="shared" si="1"/>
        <v>5.968464367648665</v>
      </c>
      <c r="E7" s="47">
        <f t="shared" si="0"/>
        <v>1639</v>
      </c>
      <c r="F7" s="54">
        <f>C7*0.386</f>
        <v>11232.6</v>
      </c>
      <c r="G7" s="50">
        <f>C7*0.425</f>
        <v>12367.5</v>
      </c>
      <c r="H7" s="50">
        <f>C7-F7-G7</f>
        <v>5499.9000000000015</v>
      </c>
    </row>
    <row r="8" spans="1:8" s="34" customFormat="1" ht="22.5" customHeight="1">
      <c r="A8" s="48" t="s">
        <v>16</v>
      </c>
      <c r="B8" s="47"/>
      <c r="C8" s="47"/>
      <c r="D8" s="47">
        <f t="shared" si="1"/>
      </c>
      <c r="E8" s="47"/>
      <c r="F8" s="54"/>
      <c r="G8" s="50"/>
      <c r="H8" s="50"/>
    </row>
    <row r="9" spans="1:8" s="34" customFormat="1" ht="22.5" customHeight="1">
      <c r="A9" s="51" t="s">
        <v>17</v>
      </c>
      <c r="B9" s="47">
        <v>12480</v>
      </c>
      <c r="C9" s="47">
        <v>13200</v>
      </c>
      <c r="D9" s="47">
        <f t="shared" si="1"/>
        <v>5.769230769230769</v>
      </c>
      <c r="E9" s="47">
        <f t="shared" si="0"/>
        <v>720</v>
      </c>
      <c r="F9" s="54">
        <f>C9*0.386</f>
        <v>5095.2</v>
      </c>
      <c r="G9" s="50">
        <f>C9*0.425</f>
        <v>5610</v>
      </c>
      <c r="H9" s="50">
        <f>C9-F9-G9</f>
        <v>2494.8</v>
      </c>
    </row>
    <row r="10" spans="1:8" s="34" customFormat="1" ht="22.5" customHeight="1">
      <c r="A10" s="48" t="s">
        <v>18</v>
      </c>
      <c r="B10" s="47">
        <v>2815</v>
      </c>
      <c r="C10" s="47">
        <v>3000</v>
      </c>
      <c r="D10" s="47">
        <f t="shared" si="1"/>
        <v>6.571936056838366</v>
      </c>
      <c r="E10" s="47">
        <f t="shared" si="0"/>
        <v>185</v>
      </c>
      <c r="F10" s="54">
        <f>C10*0.386</f>
        <v>1158</v>
      </c>
      <c r="G10" s="50">
        <f>C10*0.425</f>
        <v>1275</v>
      </c>
      <c r="H10" s="50">
        <f>C10-F10-G10</f>
        <v>567</v>
      </c>
    </row>
    <row r="11" spans="1:8" s="34" customFormat="1" ht="22.5" customHeight="1">
      <c r="A11" s="48" t="s">
        <v>19</v>
      </c>
      <c r="B11" s="57"/>
      <c r="D11" s="47">
        <f t="shared" si="1"/>
      </c>
      <c r="E11" s="47"/>
      <c r="F11" s="54"/>
      <c r="G11" s="50"/>
      <c r="H11" s="50"/>
    </row>
    <row r="12" spans="1:8" s="34" customFormat="1" ht="22.5" customHeight="1">
      <c r="A12" s="48" t="s">
        <v>20</v>
      </c>
      <c r="B12" s="47">
        <v>5666</v>
      </c>
      <c r="C12" s="47">
        <v>6000</v>
      </c>
      <c r="D12" s="47">
        <f t="shared" si="1"/>
        <v>5.894811154253442</v>
      </c>
      <c r="E12" s="47">
        <f aca="true" t="shared" si="2" ref="E12:E29">C12-B12</f>
        <v>334</v>
      </c>
      <c r="F12" s="54"/>
      <c r="G12" s="50">
        <f aca="true" t="shared" si="3" ref="G12:G18">C12*0.425</f>
        <v>2550</v>
      </c>
      <c r="H12" s="50">
        <f aca="true" t="shared" si="4" ref="H12:H18">C12-F12-G12</f>
        <v>3450</v>
      </c>
    </row>
    <row r="13" spans="1:8" s="34" customFormat="1" ht="22.5" customHeight="1">
      <c r="A13" s="48" t="s">
        <v>21</v>
      </c>
      <c r="B13" s="47">
        <v>6009</v>
      </c>
      <c r="C13" s="47">
        <v>6400</v>
      </c>
      <c r="D13" s="47">
        <f t="shared" si="1"/>
        <v>6.506906307205858</v>
      </c>
      <c r="E13" s="47">
        <f t="shared" si="2"/>
        <v>391</v>
      </c>
      <c r="F13" s="54">
        <f>C13*0.386</f>
        <v>2470.4</v>
      </c>
      <c r="G13" s="50">
        <f t="shared" si="3"/>
        <v>2720</v>
      </c>
      <c r="H13" s="50">
        <f t="shared" si="4"/>
        <v>1209.6</v>
      </c>
    </row>
    <row r="14" spans="1:8" s="34" customFormat="1" ht="22.5" customHeight="1">
      <c r="A14" s="48" t="s">
        <v>22</v>
      </c>
      <c r="B14" s="47">
        <v>652</v>
      </c>
      <c r="C14" s="47">
        <v>700</v>
      </c>
      <c r="D14" s="47">
        <f t="shared" si="1"/>
        <v>7.361963190184049</v>
      </c>
      <c r="E14" s="47">
        <f t="shared" si="2"/>
        <v>48</v>
      </c>
      <c r="F14" s="54"/>
      <c r="G14" s="50">
        <f t="shared" si="3"/>
        <v>297.5</v>
      </c>
      <c r="H14" s="50">
        <f t="shared" si="4"/>
        <v>402.5</v>
      </c>
    </row>
    <row r="15" spans="1:8" s="34" customFormat="1" ht="22.5" customHeight="1">
      <c r="A15" s="48" t="s">
        <v>23</v>
      </c>
      <c r="B15" s="47">
        <v>4596</v>
      </c>
      <c r="C15" s="47">
        <v>4900</v>
      </c>
      <c r="D15" s="47">
        <f t="shared" si="1"/>
        <v>6.614447345517842</v>
      </c>
      <c r="E15" s="47">
        <f t="shared" si="2"/>
        <v>304</v>
      </c>
      <c r="F15" s="54"/>
      <c r="G15" s="50">
        <f t="shared" si="3"/>
        <v>2082.5</v>
      </c>
      <c r="H15" s="50">
        <f t="shared" si="4"/>
        <v>2817.5</v>
      </c>
    </row>
    <row r="16" spans="1:8" s="34" customFormat="1" ht="22.5" customHeight="1">
      <c r="A16" s="48" t="s">
        <v>24</v>
      </c>
      <c r="B16" s="47">
        <v>-54</v>
      </c>
      <c r="C16" s="47">
        <v>1000</v>
      </c>
      <c r="D16" s="47">
        <f t="shared" si="1"/>
        <v>-1951.851851851852</v>
      </c>
      <c r="E16" s="47">
        <f t="shared" si="2"/>
        <v>1054</v>
      </c>
      <c r="F16" s="54"/>
      <c r="G16" s="50">
        <f t="shared" si="3"/>
        <v>425</v>
      </c>
      <c r="H16" s="50">
        <f t="shared" si="4"/>
        <v>575</v>
      </c>
    </row>
    <row r="17" spans="1:8" s="34" customFormat="1" ht="22.5" customHeight="1">
      <c r="A17" s="48" t="s">
        <v>25</v>
      </c>
      <c r="B17" s="47">
        <v>446</v>
      </c>
      <c r="C17" s="47">
        <v>500</v>
      </c>
      <c r="D17" s="47">
        <f t="shared" si="1"/>
        <v>12.10762331838565</v>
      </c>
      <c r="E17" s="47">
        <f t="shared" si="2"/>
        <v>54</v>
      </c>
      <c r="F17" s="54"/>
      <c r="G17" s="50">
        <f t="shared" si="3"/>
        <v>212.5</v>
      </c>
      <c r="H17" s="50">
        <f t="shared" si="4"/>
        <v>287.5</v>
      </c>
    </row>
    <row r="18" spans="1:8" s="34" customFormat="1" ht="22.5" customHeight="1">
      <c r="A18" s="48" t="s">
        <v>26</v>
      </c>
      <c r="B18" s="47">
        <v>3392</v>
      </c>
      <c r="C18" s="47">
        <v>3600</v>
      </c>
      <c r="D18" s="47">
        <f t="shared" si="1"/>
        <v>6.132075471698113</v>
      </c>
      <c r="E18" s="47">
        <f t="shared" si="2"/>
        <v>208</v>
      </c>
      <c r="F18" s="54"/>
      <c r="G18" s="50">
        <f t="shared" si="3"/>
        <v>1530</v>
      </c>
      <c r="H18" s="50">
        <f t="shared" si="4"/>
        <v>2070</v>
      </c>
    </row>
    <row r="19" spans="1:8" s="34" customFormat="1" ht="22.5" customHeight="1">
      <c r="A19" s="56" t="s">
        <v>27</v>
      </c>
      <c r="B19" s="47">
        <v>480</v>
      </c>
      <c r="C19" s="47"/>
      <c r="D19" s="47">
        <f t="shared" si="1"/>
        <v>-100</v>
      </c>
      <c r="E19" s="47">
        <f t="shared" si="2"/>
        <v>-480</v>
      </c>
      <c r="F19" s="54"/>
      <c r="G19" s="50"/>
      <c r="H19" s="50"/>
    </row>
    <row r="20" spans="1:8" s="34" customFormat="1" ht="22.5" customHeight="1">
      <c r="A20" s="55" t="s">
        <v>125</v>
      </c>
      <c r="B20" s="47">
        <f>SUM(B23,B26:B30)</f>
        <v>6057</v>
      </c>
      <c r="C20" s="47">
        <f>SUM(C23,C26:C31)</f>
        <v>5600</v>
      </c>
      <c r="D20" s="47">
        <f t="shared" si="1"/>
        <v>-7.544989268614826</v>
      </c>
      <c r="E20" s="47">
        <f t="shared" si="2"/>
        <v>-457</v>
      </c>
      <c r="F20" s="47"/>
      <c r="G20" s="47"/>
      <c r="H20" s="47">
        <f>SUM(H23,H26:H30)</f>
        <v>5600</v>
      </c>
    </row>
    <row r="21" spans="1:8" s="34" customFormat="1" ht="22.5" customHeight="1">
      <c r="A21" s="56" t="s">
        <v>29</v>
      </c>
      <c r="B21" s="47">
        <f>B24+B25</f>
        <v>3804</v>
      </c>
      <c r="C21" s="50">
        <f>C24+C25</f>
        <v>3900</v>
      </c>
      <c r="D21" s="47">
        <f t="shared" si="1"/>
        <v>2.5236593059936907</v>
      </c>
      <c r="E21" s="47">
        <f t="shared" si="2"/>
        <v>96</v>
      </c>
      <c r="F21" s="54"/>
      <c r="G21" s="50"/>
      <c r="H21" s="50">
        <f aca="true" t="shared" si="5" ref="H21:H29">C21-F21-G21</f>
        <v>3900</v>
      </c>
    </row>
    <row r="22" spans="1:8" s="34" customFormat="1" ht="22.5" customHeight="1">
      <c r="A22" s="57" t="s">
        <v>30</v>
      </c>
      <c r="B22" s="47">
        <f>+B26+B27+B28+B29+B30</f>
        <v>2253</v>
      </c>
      <c r="C22" s="50">
        <f>C27+C28+C29+C31+C26</f>
        <v>1700</v>
      </c>
      <c r="D22" s="47">
        <f t="shared" si="1"/>
        <v>-24.545051043053707</v>
      </c>
      <c r="E22" s="47">
        <f t="shared" si="2"/>
        <v>-553</v>
      </c>
      <c r="F22" s="54"/>
      <c r="G22" s="50"/>
      <c r="H22" s="50">
        <f t="shared" si="5"/>
        <v>1700</v>
      </c>
    </row>
    <row r="23" spans="1:8" s="34" customFormat="1" ht="22.5" customHeight="1">
      <c r="A23" s="58" t="s">
        <v>31</v>
      </c>
      <c r="B23" s="47">
        <f>B24+B25</f>
        <v>3804</v>
      </c>
      <c r="C23" s="47">
        <f>C24+C25</f>
        <v>3900</v>
      </c>
      <c r="D23" s="47">
        <f t="shared" si="1"/>
        <v>2.5236593059936907</v>
      </c>
      <c r="E23" s="47">
        <f t="shared" si="2"/>
        <v>96</v>
      </c>
      <c r="F23" s="54"/>
      <c r="G23" s="50"/>
      <c r="H23" s="50">
        <f t="shared" si="5"/>
        <v>3900</v>
      </c>
    </row>
    <row r="24" spans="1:8" s="34" customFormat="1" ht="22.5" customHeight="1">
      <c r="A24" s="58" t="s">
        <v>32</v>
      </c>
      <c r="B24" s="47">
        <v>2386</v>
      </c>
      <c r="C24" s="47">
        <v>2400</v>
      </c>
      <c r="D24" s="47">
        <f t="shared" si="1"/>
        <v>0.586756077116513</v>
      </c>
      <c r="E24" s="47">
        <f t="shared" si="2"/>
        <v>14</v>
      </c>
      <c r="F24" s="54"/>
      <c r="G24" s="50"/>
      <c r="H24" s="50">
        <f t="shared" si="5"/>
        <v>2400</v>
      </c>
    </row>
    <row r="25" spans="1:8" s="34" customFormat="1" ht="22.5" customHeight="1">
      <c r="A25" s="58" t="s">
        <v>33</v>
      </c>
      <c r="B25" s="47">
        <v>1418</v>
      </c>
      <c r="C25" s="47">
        <v>1500</v>
      </c>
      <c r="D25" s="47">
        <f t="shared" si="1"/>
        <v>5.782792665726375</v>
      </c>
      <c r="E25" s="47">
        <f t="shared" si="2"/>
        <v>82</v>
      </c>
      <c r="F25" s="54"/>
      <c r="G25" s="50"/>
      <c r="H25" s="50">
        <f t="shared" si="5"/>
        <v>1500</v>
      </c>
    </row>
    <row r="26" spans="1:8" s="34" customFormat="1" ht="22.5" customHeight="1">
      <c r="A26" s="58" t="s">
        <v>34</v>
      </c>
      <c r="B26" s="47">
        <v>1068</v>
      </c>
      <c r="C26" s="47">
        <v>1318</v>
      </c>
      <c r="D26" s="47">
        <f t="shared" si="1"/>
        <v>23.40823970037453</v>
      </c>
      <c r="E26" s="47">
        <f t="shared" si="2"/>
        <v>250</v>
      </c>
      <c r="F26" s="54"/>
      <c r="G26" s="50"/>
      <c r="H26" s="50">
        <f t="shared" si="5"/>
        <v>1318</v>
      </c>
    </row>
    <row r="27" spans="1:8" s="34" customFormat="1" ht="22.5" customHeight="1">
      <c r="A27" s="58" t="s">
        <v>35</v>
      </c>
      <c r="B27" s="47">
        <v>245</v>
      </c>
      <c r="C27" s="47"/>
      <c r="D27" s="47">
        <f t="shared" si="1"/>
        <v>-100</v>
      </c>
      <c r="E27" s="47">
        <f t="shared" si="2"/>
        <v>-245</v>
      </c>
      <c r="F27" s="54"/>
      <c r="G27" s="50"/>
      <c r="H27" s="50"/>
    </row>
    <row r="28" spans="1:8" s="34" customFormat="1" ht="22.5" customHeight="1">
      <c r="A28" s="58" t="s">
        <v>36</v>
      </c>
      <c r="B28" s="47"/>
      <c r="C28" s="47"/>
      <c r="D28" s="47">
        <f t="shared" si="1"/>
      </c>
      <c r="E28" s="47"/>
      <c r="F28" s="54"/>
      <c r="G28" s="50"/>
      <c r="H28" s="50"/>
    </row>
    <row r="29" spans="1:8" s="34" customFormat="1" ht="22.5" customHeight="1">
      <c r="A29" s="58" t="s">
        <v>37</v>
      </c>
      <c r="B29" s="47">
        <v>940</v>
      </c>
      <c r="C29" s="47">
        <v>382</v>
      </c>
      <c r="D29" s="47">
        <f t="shared" si="1"/>
        <v>-59.361702127659576</v>
      </c>
      <c r="E29" s="47">
        <f t="shared" si="2"/>
        <v>-558</v>
      </c>
      <c r="F29" s="54"/>
      <c r="G29" s="50"/>
      <c r="H29" s="50">
        <f t="shared" si="5"/>
        <v>382</v>
      </c>
    </row>
    <row r="30" spans="1:8" s="34" customFormat="1" ht="22.5" customHeight="1">
      <c r="A30" s="58" t="s">
        <v>27</v>
      </c>
      <c r="B30" s="47"/>
      <c r="C30" s="47"/>
      <c r="D30" s="47">
        <f t="shared" si="1"/>
      </c>
      <c r="E30" s="47"/>
      <c r="F30" s="54"/>
      <c r="G30" s="50"/>
      <c r="H30" s="50"/>
    </row>
    <row r="31" spans="1:6" ht="14.25">
      <c r="A31" s="64"/>
      <c r="B31" s="65"/>
      <c r="C31" s="64"/>
      <c r="D31" s="64"/>
      <c r="E31" s="64"/>
      <c r="F31" s="66"/>
    </row>
    <row r="32" spans="1:6" ht="14.25">
      <c r="A32" s="64"/>
      <c r="B32" s="64"/>
      <c r="C32" s="64"/>
      <c r="D32" s="64"/>
      <c r="E32" s="64"/>
      <c r="F32" s="66"/>
    </row>
    <row r="33" spans="1:6" ht="14.25">
      <c r="A33" s="64"/>
      <c r="B33" s="64"/>
      <c r="C33" s="64"/>
      <c r="D33" s="64"/>
      <c r="E33" s="64"/>
      <c r="F33" s="66"/>
    </row>
    <row r="34" spans="1:6" ht="14.25">
      <c r="A34" s="64"/>
      <c r="B34" s="64"/>
      <c r="C34" s="64"/>
      <c r="D34" s="64"/>
      <c r="E34" s="64"/>
      <c r="F34" s="66"/>
    </row>
    <row r="35" spans="1:6" ht="14.25">
      <c r="A35" s="64"/>
      <c r="B35" s="64"/>
      <c r="C35" s="64"/>
      <c r="D35" s="64"/>
      <c r="E35" s="64"/>
      <c r="F35" s="66"/>
    </row>
    <row r="36" spans="1:6" ht="14.25">
      <c r="A36" s="64"/>
      <c r="B36" s="64"/>
      <c r="C36" s="64"/>
      <c r="D36" s="64"/>
      <c r="E36" s="64"/>
      <c r="F36" s="66"/>
    </row>
    <row r="37" spans="1:6" ht="14.25">
      <c r="A37" s="64"/>
      <c r="B37" s="64"/>
      <c r="C37" s="64"/>
      <c r="D37" s="64"/>
      <c r="E37" s="64"/>
      <c r="F37" s="66"/>
    </row>
    <row r="38" spans="1:6" ht="14.25">
      <c r="A38" s="64"/>
      <c r="B38" s="64"/>
      <c r="C38" s="64"/>
      <c r="D38" s="64"/>
      <c r="E38" s="64"/>
      <c r="F38" s="66"/>
    </row>
    <row r="39" spans="1:6" ht="14.25">
      <c r="A39" s="64"/>
      <c r="B39" s="64"/>
      <c r="C39" s="64"/>
      <c r="D39" s="64"/>
      <c r="E39" s="64"/>
      <c r="F39" s="66"/>
    </row>
    <row r="40" spans="1:6" ht="14.25">
      <c r="A40" s="64"/>
      <c r="B40" s="64"/>
      <c r="C40" s="64"/>
      <c r="D40" s="64"/>
      <c r="E40" s="64"/>
      <c r="F40" s="66"/>
    </row>
    <row r="41" spans="1:6" ht="14.25">
      <c r="A41" s="64"/>
      <c r="B41" s="64"/>
      <c r="C41" s="64"/>
      <c r="D41" s="64"/>
      <c r="E41" s="64"/>
      <c r="F41" s="66"/>
    </row>
    <row r="42" spans="1:6" ht="14.25">
      <c r="A42" s="64"/>
      <c r="B42" s="64"/>
      <c r="C42" s="64"/>
      <c r="D42" s="64"/>
      <c r="E42" s="64"/>
      <c r="F42" s="66"/>
    </row>
    <row r="43" spans="1:6" ht="14.25">
      <c r="A43" s="64"/>
      <c r="B43" s="64"/>
      <c r="C43" s="64"/>
      <c r="D43" s="64"/>
      <c r="E43" s="64"/>
      <c r="F43" s="66"/>
    </row>
    <row r="44" spans="1:6" ht="14.25">
      <c r="A44" s="64"/>
      <c r="B44" s="64"/>
      <c r="C44" s="64"/>
      <c r="D44" s="64"/>
      <c r="E44" s="64"/>
      <c r="F44" s="66"/>
    </row>
    <row r="45" spans="1:6" ht="14.25">
      <c r="A45" s="64"/>
      <c r="B45" s="64"/>
      <c r="C45" s="64"/>
      <c r="D45" s="64"/>
      <c r="E45" s="64"/>
      <c r="F45" s="66"/>
    </row>
    <row r="46" spans="1:6" ht="14.25">
      <c r="A46" s="64"/>
      <c r="B46" s="64"/>
      <c r="C46" s="64"/>
      <c r="D46" s="64"/>
      <c r="E46" s="64"/>
      <c r="F46" s="66"/>
    </row>
  </sheetData>
  <sheetProtection/>
  <mergeCells count="1">
    <mergeCell ref="A2:H2"/>
  </mergeCells>
  <printOptions horizontalCentered="1"/>
  <pageMargins left="0.6299212598425197" right="0.5118110236220472" top="0.9842519685039371" bottom="0.9842519685039371" header="0.5118110236220472" footer="0.9055118110236221"/>
  <pageSetup firstPageNumber="18" useFirstPageNumber="1" horizontalDpi="600" verticalDpi="600" orientation="landscape" paperSize="9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31"/>
  <sheetViews>
    <sheetView workbookViewId="0" topLeftCell="A1">
      <selection activeCell="F6" sqref="F6"/>
    </sheetView>
  </sheetViews>
  <sheetFormatPr defaultColWidth="9.00390625" defaultRowHeight="14.25"/>
  <cols>
    <col min="1" max="1" width="24.50390625" style="1" customWidth="1"/>
    <col min="2" max="2" width="14.75390625" style="1" customWidth="1"/>
    <col min="3" max="3" width="14.875" style="1" customWidth="1"/>
    <col min="4" max="4" width="14.125" style="1" customWidth="1"/>
    <col min="5" max="5" width="14.875" style="1" customWidth="1"/>
    <col min="6" max="6" width="14.875" style="6" customWidth="1"/>
    <col min="7" max="8" width="14.875" style="1" customWidth="1"/>
    <col min="9" max="16384" width="9.00390625" style="1" customWidth="1"/>
  </cols>
  <sheetData>
    <row r="1" ht="15.75">
      <c r="A1" s="5" t="s">
        <v>126</v>
      </c>
    </row>
    <row r="2" spans="1:8" ht="24.75" customHeight="1">
      <c r="A2" s="100" t="s">
        <v>127</v>
      </c>
      <c r="B2" s="100"/>
      <c r="C2" s="100"/>
      <c r="D2" s="100"/>
      <c r="E2" s="100"/>
      <c r="F2" s="100"/>
      <c r="G2" s="100"/>
      <c r="H2" s="100"/>
    </row>
    <row r="3" spans="1:8" ht="16.5" customHeight="1">
      <c r="A3" s="35"/>
      <c r="B3" s="36"/>
      <c r="C3" s="36"/>
      <c r="D3" s="37"/>
      <c r="E3" s="36"/>
      <c r="F3" s="38"/>
      <c r="G3" s="38"/>
      <c r="H3" s="39" t="s">
        <v>2</v>
      </c>
    </row>
    <row r="4" spans="1:8" s="34" customFormat="1" ht="43.5" customHeight="1">
      <c r="A4" s="40" t="s">
        <v>3</v>
      </c>
      <c r="B4" s="41" t="s">
        <v>128</v>
      </c>
      <c r="C4" s="42" t="s">
        <v>129</v>
      </c>
      <c r="D4" s="43" t="s">
        <v>8</v>
      </c>
      <c r="E4" s="43" t="s">
        <v>9</v>
      </c>
      <c r="F4" s="44" t="s">
        <v>130</v>
      </c>
      <c r="G4" s="45" t="s">
        <v>131</v>
      </c>
      <c r="H4" s="43" t="s">
        <v>12</v>
      </c>
    </row>
    <row r="5" spans="1:8" s="34" customFormat="1" ht="21.75" customHeight="1">
      <c r="A5" s="46" t="s">
        <v>123</v>
      </c>
      <c r="B5" s="47">
        <v>17150</v>
      </c>
      <c r="C5" s="47">
        <v>18180</v>
      </c>
      <c r="D5" s="47">
        <v>6.005830903790088</v>
      </c>
      <c r="E5" s="47">
        <v>1030</v>
      </c>
      <c r="F5" s="47">
        <v>4097.7</v>
      </c>
      <c r="G5" s="47">
        <v>4462.71</v>
      </c>
      <c r="H5" s="47">
        <v>9589.59</v>
      </c>
    </row>
    <row r="6" spans="1:8" s="34" customFormat="1" ht="21.75" customHeight="1">
      <c r="A6" s="46" t="s">
        <v>124</v>
      </c>
      <c r="B6" s="47">
        <v>15625</v>
      </c>
      <c r="C6" s="47">
        <v>16620</v>
      </c>
      <c r="D6" s="47">
        <v>6.368</v>
      </c>
      <c r="E6" s="47">
        <v>995</v>
      </c>
      <c r="F6" s="47">
        <v>4097.7</v>
      </c>
      <c r="G6" s="47">
        <v>4462.71</v>
      </c>
      <c r="H6" s="47">
        <v>8029.59</v>
      </c>
    </row>
    <row r="7" spans="1:8" s="34" customFormat="1" ht="21.75" customHeight="1">
      <c r="A7" s="48" t="s">
        <v>15</v>
      </c>
      <c r="B7" s="49">
        <v>7200</v>
      </c>
      <c r="C7" s="49">
        <v>7615</v>
      </c>
      <c r="D7" s="47">
        <v>5.763888888888889</v>
      </c>
      <c r="E7" s="47">
        <v>415</v>
      </c>
      <c r="F7" s="47">
        <v>2650.02</v>
      </c>
      <c r="G7" s="50">
        <v>2048.435</v>
      </c>
      <c r="H7" s="50">
        <v>2916.5449999999996</v>
      </c>
    </row>
    <row r="8" spans="1:8" s="34" customFormat="1" ht="21.75" customHeight="1">
      <c r="A8" s="48" t="s">
        <v>16</v>
      </c>
      <c r="B8" s="49"/>
      <c r="C8" s="49"/>
      <c r="D8" s="47" t="s">
        <v>44</v>
      </c>
      <c r="E8" s="47"/>
      <c r="F8" s="47"/>
      <c r="G8" s="50"/>
      <c r="H8" s="50"/>
    </row>
    <row r="9" spans="1:8" s="34" customFormat="1" ht="21.75" customHeight="1">
      <c r="A9" s="51" t="s">
        <v>17</v>
      </c>
      <c r="B9" s="52">
        <v>3040</v>
      </c>
      <c r="C9" s="52">
        <v>3250</v>
      </c>
      <c r="D9" s="47">
        <v>6.907894736842106</v>
      </c>
      <c r="E9" s="47">
        <v>210</v>
      </c>
      <c r="F9" s="47">
        <v>1131</v>
      </c>
      <c r="G9" s="50">
        <v>874.25</v>
      </c>
      <c r="H9" s="50">
        <v>1244.75</v>
      </c>
    </row>
    <row r="10" spans="1:8" s="34" customFormat="1" ht="21.75" customHeight="1">
      <c r="A10" s="48" t="s">
        <v>18</v>
      </c>
      <c r="B10" s="47">
        <v>151</v>
      </c>
      <c r="C10" s="47">
        <v>160</v>
      </c>
      <c r="D10" s="47">
        <v>5.960264900662252</v>
      </c>
      <c r="E10" s="47">
        <v>9</v>
      </c>
      <c r="F10" s="47">
        <v>55.67999999999999</v>
      </c>
      <c r="G10" s="50">
        <v>43.040000000000006</v>
      </c>
      <c r="H10" s="50">
        <v>61.28</v>
      </c>
    </row>
    <row r="11" spans="1:8" s="34" customFormat="1" ht="21.75" customHeight="1">
      <c r="A11" s="48" t="s">
        <v>19</v>
      </c>
      <c r="B11" s="47">
        <v>15</v>
      </c>
      <c r="C11" s="47">
        <v>15</v>
      </c>
      <c r="D11" s="47"/>
      <c r="E11" s="47"/>
      <c r="F11" s="47"/>
      <c r="G11" s="50"/>
      <c r="H11" s="50"/>
    </row>
    <row r="12" spans="1:8" s="34" customFormat="1" ht="21.75" customHeight="1">
      <c r="A12" s="48" t="s">
        <v>20</v>
      </c>
      <c r="B12" s="53">
        <v>2000</v>
      </c>
      <c r="C12" s="53">
        <v>2150</v>
      </c>
      <c r="D12" s="47">
        <v>7.5</v>
      </c>
      <c r="E12" s="47">
        <v>150</v>
      </c>
      <c r="F12" s="47"/>
      <c r="G12" s="50">
        <v>578.35</v>
      </c>
      <c r="H12" s="50">
        <v>1571.65</v>
      </c>
    </row>
    <row r="13" spans="1:8" s="34" customFormat="1" ht="21.75" customHeight="1">
      <c r="A13" s="48" t="s">
        <v>21</v>
      </c>
      <c r="B13" s="53">
        <v>710</v>
      </c>
      <c r="C13" s="53">
        <v>750</v>
      </c>
      <c r="D13" s="47">
        <v>5.633802816901409</v>
      </c>
      <c r="E13" s="47">
        <v>40</v>
      </c>
      <c r="F13" s="47">
        <v>261</v>
      </c>
      <c r="G13" s="50">
        <v>201.75</v>
      </c>
      <c r="H13" s="50">
        <v>287.25</v>
      </c>
    </row>
    <row r="14" spans="1:8" s="34" customFormat="1" ht="21.75" customHeight="1">
      <c r="A14" s="48" t="s">
        <v>22</v>
      </c>
      <c r="B14" s="53">
        <v>210</v>
      </c>
      <c r="C14" s="53">
        <v>220</v>
      </c>
      <c r="D14" s="47">
        <v>4.761904761904762</v>
      </c>
      <c r="E14" s="47">
        <v>10</v>
      </c>
      <c r="F14" s="47"/>
      <c r="G14" s="50">
        <v>59.18000000000001</v>
      </c>
      <c r="H14" s="50">
        <v>160.82</v>
      </c>
    </row>
    <row r="15" spans="1:8" s="34" customFormat="1" ht="21.75" customHeight="1">
      <c r="A15" s="48" t="s">
        <v>23</v>
      </c>
      <c r="B15" s="53">
        <v>2183</v>
      </c>
      <c r="C15" s="53">
        <v>2340</v>
      </c>
      <c r="D15" s="47">
        <v>7.191937700412277</v>
      </c>
      <c r="E15" s="47">
        <v>157</v>
      </c>
      <c r="F15" s="47"/>
      <c r="G15" s="50">
        <v>629.46</v>
      </c>
      <c r="H15" s="50">
        <v>1710.54</v>
      </c>
    </row>
    <row r="16" spans="1:8" s="34" customFormat="1" ht="21.75" customHeight="1">
      <c r="A16" s="48" t="s">
        <v>24</v>
      </c>
      <c r="B16" s="53">
        <v>5</v>
      </c>
      <c r="C16" s="53">
        <v>5</v>
      </c>
      <c r="D16" s="47"/>
      <c r="E16" s="47"/>
      <c r="F16" s="47"/>
      <c r="G16" s="50">
        <v>1.3450000000000002</v>
      </c>
      <c r="H16" s="50">
        <v>3.655</v>
      </c>
    </row>
    <row r="17" spans="1:8" s="34" customFormat="1" ht="21.75" customHeight="1">
      <c r="A17" s="48" t="s">
        <v>25</v>
      </c>
      <c r="B17" s="47">
        <v>11</v>
      </c>
      <c r="C17" s="47">
        <v>15</v>
      </c>
      <c r="D17" s="47"/>
      <c r="E17" s="47"/>
      <c r="F17" s="54"/>
      <c r="G17" s="50"/>
      <c r="H17" s="50"/>
    </row>
    <row r="18" spans="1:8" s="34" customFormat="1" ht="21.75" customHeight="1">
      <c r="A18" s="48" t="s">
        <v>45</v>
      </c>
      <c r="B18" s="47"/>
      <c r="C18" s="47"/>
      <c r="D18" s="47" t="s">
        <v>44</v>
      </c>
      <c r="E18" s="47"/>
      <c r="F18" s="54"/>
      <c r="G18" s="50"/>
      <c r="H18" s="50"/>
    </row>
    <row r="19" spans="1:8" s="34" customFormat="1" ht="21.75" customHeight="1">
      <c r="A19" s="48" t="s">
        <v>26</v>
      </c>
      <c r="B19" s="53">
        <v>100</v>
      </c>
      <c r="C19" s="53">
        <v>100</v>
      </c>
      <c r="D19" s="47"/>
      <c r="E19" s="47"/>
      <c r="F19" s="54"/>
      <c r="G19" s="50">
        <v>26.9</v>
      </c>
      <c r="H19" s="50">
        <v>73.1</v>
      </c>
    </row>
    <row r="20" spans="1:8" s="34" customFormat="1" ht="21.75" customHeight="1">
      <c r="A20" s="55" t="s">
        <v>125</v>
      </c>
      <c r="B20" s="47">
        <v>1525</v>
      </c>
      <c r="C20" s="47">
        <v>1560</v>
      </c>
      <c r="D20" s="47">
        <v>2.2950819672131146</v>
      </c>
      <c r="E20" s="47">
        <v>35</v>
      </c>
      <c r="F20" s="47"/>
      <c r="G20" s="47"/>
      <c r="H20" s="50">
        <v>1560</v>
      </c>
    </row>
    <row r="21" spans="1:8" s="34" customFormat="1" ht="21.75" customHeight="1">
      <c r="A21" s="56" t="s">
        <v>29</v>
      </c>
      <c r="B21" s="50">
        <v>1400</v>
      </c>
      <c r="C21" s="50">
        <v>1435</v>
      </c>
      <c r="D21" s="47">
        <v>2.5</v>
      </c>
      <c r="E21" s="47">
        <v>35</v>
      </c>
      <c r="F21" s="50"/>
      <c r="G21" s="50"/>
      <c r="H21" s="50">
        <v>1435</v>
      </c>
    </row>
    <row r="22" spans="1:8" s="34" customFormat="1" ht="21.75" customHeight="1">
      <c r="A22" s="57" t="s">
        <v>30</v>
      </c>
      <c r="B22" s="50">
        <v>125</v>
      </c>
      <c r="C22" s="50">
        <v>125</v>
      </c>
      <c r="D22" s="47"/>
      <c r="E22" s="47"/>
      <c r="F22" s="50"/>
      <c r="G22" s="50"/>
      <c r="H22" s="50">
        <v>125</v>
      </c>
    </row>
    <row r="23" spans="1:8" s="34" customFormat="1" ht="21.75" customHeight="1">
      <c r="A23" s="58" t="s">
        <v>31</v>
      </c>
      <c r="B23" s="47">
        <v>1400</v>
      </c>
      <c r="C23" s="47">
        <v>1435</v>
      </c>
      <c r="D23" s="47">
        <v>2.5</v>
      </c>
      <c r="E23" s="47">
        <v>35</v>
      </c>
      <c r="F23" s="47"/>
      <c r="G23" s="50"/>
      <c r="H23" s="50">
        <v>1435</v>
      </c>
    </row>
    <row r="24" spans="1:8" s="34" customFormat="1" ht="21.75" customHeight="1">
      <c r="A24" s="58" t="s">
        <v>32</v>
      </c>
      <c r="B24" s="53">
        <v>900</v>
      </c>
      <c r="C24" s="53">
        <v>915</v>
      </c>
      <c r="D24" s="47">
        <v>1.6666666666666667</v>
      </c>
      <c r="E24" s="47">
        <v>15</v>
      </c>
      <c r="F24" s="47"/>
      <c r="G24" s="50"/>
      <c r="H24" s="50">
        <v>915</v>
      </c>
    </row>
    <row r="25" spans="1:8" s="34" customFormat="1" ht="21.75" customHeight="1">
      <c r="A25" s="58" t="s">
        <v>33</v>
      </c>
      <c r="B25" s="53">
        <v>500</v>
      </c>
      <c r="C25" s="53">
        <v>520</v>
      </c>
      <c r="D25" s="47">
        <v>4</v>
      </c>
      <c r="E25" s="47">
        <v>20</v>
      </c>
      <c r="F25" s="47"/>
      <c r="G25" s="50"/>
      <c r="H25" s="50">
        <v>520</v>
      </c>
    </row>
    <row r="26" spans="1:8" s="34" customFormat="1" ht="21.75" customHeight="1">
      <c r="A26" s="58" t="s">
        <v>34</v>
      </c>
      <c r="B26" s="53">
        <v>55</v>
      </c>
      <c r="C26" s="53">
        <v>55</v>
      </c>
      <c r="D26" s="47"/>
      <c r="E26" s="47"/>
      <c r="F26" s="47"/>
      <c r="G26" s="50"/>
      <c r="H26" s="50">
        <v>55</v>
      </c>
    </row>
    <row r="27" spans="1:8" s="34" customFormat="1" ht="21.75" customHeight="1">
      <c r="A27" s="58" t="s">
        <v>35</v>
      </c>
      <c r="B27" s="54"/>
      <c r="C27" s="54"/>
      <c r="D27" s="47" t="s">
        <v>44</v>
      </c>
      <c r="E27" s="47">
        <v>2</v>
      </c>
      <c r="F27" s="47"/>
      <c r="G27" s="50"/>
      <c r="H27" s="50"/>
    </row>
    <row r="28" spans="1:8" s="34" customFormat="1" ht="21.75" customHeight="1">
      <c r="A28" s="58" t="s">
        <v>36</v>
      </c>
      <c r="B28" s="54"/>
      <c r="C28" s="54"/>
      <c r="D28" s="47" t="s">
        <v>44</v>
      </c>
      <c r="E28" s="47"/>
      <c r="F28" s="47"/>
      <c r="G28" s="50"/>
      <c r="H28" s="50"/>
    </row>
    <row r="29" spans="1:8" s="34" customFormat="1" ht="21.75" customHeight="1">
      <c r="A29" s="58" t="s">
        <v>37</v>
      </c>
      <c r="B29" s="53">
        <v>70</v>
      </c>
      <c r="C29" s="53">
        <v>70</v>
      </c>
      <c r="D29" s="47"/>
      <c r="E29" s="47"/>
      <c r="F29" s="47"/>
      <c r="G29" s="50"/>
      <c r="H29" s="50">
        <v>70</v>
      </c>
    </row>
    <row r="30" spans="1:8" s="34" customFormat="1" ht="21.75" customHeight="1">
      <c r="A30" s="58" t="s">
        <v>27</v>
      </c>
      <c r="B30" s="59"/>
      <c r="C30" s="59"/>
      <c r="D30" s="47" t="s">
        <v>44</v>
      </c>
      <c r="E30" s="47"/>
      <c r="F30" s="47"/>
      <c r="G30" s="50"/>
      <c r="H30" s="50"/>
    </row>
    <row r="31" ht="15.75">
      <c r="B31" s="60"/>
    </row>
  </sheetData>
  <sheetProtection/>
  <mergeCells count="1">
    <mergeCell ref="A2:H2"/>
  </mergeCells>
  <printOptions horizontalCentered="1"/>
  <pageMargins left="0.4724409448818898" right="0.4724409448818898" top="0.9842519685039371" bottom="0.9842519685039371" header="0.5118110236220472" footer="0.8661417322834646"/>
  <pageSetup firstPageNumber="20" useFirstPageNumber="1" horizontalDpi="600" verticalDpi="600" orientation="landscape" paperSize="9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4">
      <selection activeCell="D29" sqref="D29"/>
    </sheetView>
  </sheetViews>
  <sheetFormatPr defaultColWidth="9.00390625" defaultRowHeight="19.5" customHeight="1"/>
  <cols>
    <col min="1" max="1" width="30.25390625" style="12" customWidth="1"/>
    <col min="2" max="3" width="30.25390625" style="13" customWidth="1"/>
    <col min="4" max="5" width="18.75390625" style="14" customWidth="1"/>
    <col min="6" max="16384" width="9.00390625" style="14" customWidth="1"/>
  </cols>
  <sheetData>
    <row r="1" spans="1:6" s="1" customFormat="1" ht="16.5" customHeight="1">
      <c r="A1" s="5" t="s">
        <v>132</v>
      </c>
      <c r="F1" s="6"/>
    </row>
    <row r="2" spans="1:5" ht="21" customHeight="1">
      <c r="A2" s="101" t="s">
        <v>133</v>
      </c>
      <c r="B2" s="101"/>
      <c r="C2" s="101"/>
      <c r="D2" s="101"/>
      <c r="E2" s="101"/>
    </row>
    <row r="3" spans="1:5" ht="18.75" customHeight="1">
      <c r="A3" s="28"/>
      <c r="B3" s="16"/>
      <c r="C3" s="16"/>
      <c r="D3" s="17"/>
      <c r="E3" s="18" t="s">
        <v>2</v>
      </c>
    </row>
    <row r="4" spans="1:5" ht="18.75" customHeight="1">
      <c r="A4" s="104" t="s">
        <v>49</v>
      </c>
      <c r="B4" s="108" t="s">
        <v>134</v>
      </c>
      <c r="C4" s="108" t="s">
        <v>135</v>
      </c>
      <c r="D4" s="102" t="s">
        <v>54</v>
      </c>
      <c r="E4" s="103"/>
    </row>
    <row r="5" spans="1:5" ht="18.75" customHeight="1">
      <c r="A5" s="105"/>
      <c r="B5" s="109"/>
      <c r="C5" s="109"/>
      <c r="D5" s="19" t="s">
        <v>55</v>
      </c>
      <c r="E5" s="19" t="s">
        <v>56</v>
      </c>
    </row>
    <row r="6" spans="1:5" ht="18.75" customHeight="1">
      <c r="A6" s="20" t="s">
        <v>57</v>
      </c>
      <c r="B6" s="30">
        <f>SUM(B7:B29)</f>
        <v>56381</v>
      </c>
      <c r="C6" s="30">
        <f>SUM(C7:C29)</f>
        <v>46928</v>
      </c>
      <c r="D6" s="22">
        <f>C6-B6</f>
        <v>-9453</v>
      </c>
      <c r="E6" s="22">
        <f>IF(B6=0," ",D6/B6*100)</f>
        <v>-16.76628651496071</v>
      </c>
    </row>
    <row r="7" spans="1:5" ht="18.75" customHeight="1">
      <c r="A7" s="23" t="s">
        <v>58</v>
      </c>
      <c r="B7" s="31">
        <v>9242</v>
      </c>
      <c r="C7" s="32">
        <v>10326</v>
      </c>
      <c r="D7" s="22">
        <f>C7-B7</f>
        <v>1084</v>
      </c>
      <c r="E7" s="22">
        <f aca="true" t="shared" si="0" ref="E7:E29">IF(B7=0," ",D7/B7*100)</f>
        <v>11.729062973382383</v>
      </c>
    </row>
    <row r="8" spans="1:5" ht="18.75" customHeight="1">
      <c r="A8" s="23" t="s">
        <v>59</v>
      </c>
      <c r="B8" s="31"/>
      <c r="C8" s="32"/>
      <c r="D8" s="22"/>
      <c r="E8" s="22" t="str">
        <f t="shared" si="0"/>
        <v> </v>
      </c>
    </row>
    <row r="9" spans="1:5" ht="18.75" customHeight="1">
      <c r="A9" s="23" t="s">
        <v>60</v>
      </c>
      <c r="B9" s="31">
        <v>283</v>
      </c>
      <c r="C9" s="32">
        <v>658</v>
      </c>
      <c r="D9" s="22">
        <f aca="true" t="shared" si="1" ref="D9:D28">C9-B9</f>
        <v>375</v>
      </c>
      <c r="E9" s="22">
        <f t="shared" si="0"/>
        <v>132.5088339222615</v>
      </c>
    </row>
    <row r="10" spans="1:5" ht="18.75" customHeight="1">
      <c r="A10" s="23" t="s">
        <v>61</v>
      </c>
      <c r="B10" s="31">
        <v>12884</v>
      </c>
      <c r="C10" s="32">
        <v>16200</v>
      </c>
      <c r="D10" s="22">
        <f t="shared" si="1"/>
        <v>3316</v>
      </c>
      <c r="E10" s="22">
        <f t="shared" si="0"/>
        <v>25.737348649487735</v>
      </c>
    </row>
    <row r="11" spans="1:5" ht="18.75" customHeight="1">
      <c r="A11" s="23" t="s">
        <v>62</v>
      </c>
      <c r="B11" s="31">
        <v>39</v>
      </c>
      <c r="C11" s="32">
        <v>62</v>
      </c>
      <c r="D11" s="22">
        <f t="shared" si="1"/>
        <v>23</v>
      </c>
      <c r="E11" s="22">
        <f t="shared" si="0"/>
        <v>58.97435897435898</v>
      </c>
    </row>
    <row r="12" spans="1:5" ht="18.75" customHeight="1">
      <c r="A12" s="25" t="s">
        <v>63</v>
      </c>
      <c r="B12" s="31">
        <v>60</v>
      </c>
      <c r="C12" s="32">
        <v>102</v>
      </c>
      <c r="D12" s="22">
        <f t="shared" si="1"/>
        <v>42</v>
      </c>
      <c r="E12" s="22">
        <f t="shared" si="0"/>
        <v>70</v>
      </c>
    </row>
    <row r="13" spans="1:5" ht="18.75" customHeight="1">
      <c r="A13" s="23" t="s">
        <v>64</v>
      </c>
      <c r="B13" s="31">
        <v>22135</v>
      </c>
      <c r="C13" s="32">
        <v>8576</v>
      </c>
      <c r="D13" s="22">
        <f t="shared" si="1"/>
        <v>-13559</v>
      </c>
      <c r="E13" s="22">
        <f t="shared" si="0"/>
        <v>-61.25592952337926</v>
      </c>
    </row>
    <row r="14" spans="1:5" ht="18.75" customHeight="1">
      <c r="A14" s="25" t="s">
        <v>65</v>
      </c>
      <c r="B14" s="31">
        <v>3203</v>
      </c>
      <c r="C14" s="32">
        <v>3593</v>
      </c>
      <c r="D14" s="22">
        <f t="shared" si="1"/>
        <v>390</v>
      </c>
      <c r="E14" s="22">
        <f t="shared" si="0"/>
        <v>12.176084920387137</v>
      </c>
    </row>
    <row r="15" spans="1:5" ht="18.75" customHeight="1">
      <c r="A15" s="23" t="s">
        <v>66</v>
      </c>
      <c r="B15" s="31"/>
      <c r="C15" s="32"/>
      <c r="D15" s="22"/>
      <c r="E15" s="22" t="str">
        <f t="shared" si="0"/>
        <v> </v>
      </c>
    </row>
    <row r="16" spans="1:5" ht="18.75" customHeight="1">
      <c r="A16" s="25" t="s">
        <v>67</v>
      </c>
      <c r="B16" s="31">
        <v>3647</v>
      </c>
      <c r="C16" s="32">
        <v>4342</v>
      </c>
      <c r="D16" s="22">
        <f t="shared" si="1"/>
        <v>695</v>
      </c>
      <c r="E16" s="22">
        <f t="shared" si="0"/>
        <v>19.05675897998355</v>
      </c>
    </row>
    <row r="17" spans="1:5" ht="18.75" customHeight="1">
      <c r="A17" s="25" t="s">
        <v>68</v>
      </c>
      <c r="B17" s="31">
        <v>83</v>
      </c>
      <c r="C17" s="32">
        <v>196</v>
      </c>
      <c r="D17" s="22">
        <f t="shared" si="1"/>
        <v>113</v>
      </c>
      <c r="E17" s="22">
        <f t="shared" si="0"/>
        <v>136.14457831325302</v>
      </c>
    </row>
    <row r="18" spans="1:5" ht="18.75" customHeight="1">
      <c r="A18" s="23" t="s">
        <v>69</v>
      </c>
      <c r="B18" s="31"/>
      <c r="C18" s="32">
        <v>4</v>
      </c>
      <c r="D18" s="22">
        <f t="shared" si="1"/>
        <v>4</v>
      </c>
      <c r="E18" s="22" t="str">
        <f t="shared" si="0"/>
        <v> </v>
      </c>
    </row>
    <row r="19" spans="1:5" ht="18.75" customHeight="1">
      <c r="A19" s="25" t="s">
        <v>70</v>
      </c>
      <c r="B19" s="31">
        <v>51</v>
      </c>
      <c r="C19" s="32">
        <v>227</v>
      </c>
      <c r="D19" s="22">
        <f t="shared" si="1"/>
        <v>176</v>
      </c>
      <c r="E19" s="22">
        <f t="shared" si="0"/>
        <v>345.0980392156863</v>
      </c>
    </row>
    <row r="20" spans="1:5" ht="18.75" customHeight="1">
      <c r="A20" s="26" t="s">
        <v>71</v>
      </c>
      <c r="B20" s="31"/>
      <c r="C20" s="32"/>
      <c r="D20" s="22"/>
      <c r="E20" s="22" t="str">
        <f t="shared" si="0"/>
        <v> </v>
      </c>
    </row>
    <row r="21" spans="1:5" ht="18.75" customHeight="1">
      <c r="A21" s="27" t="s">
        <v>72</v>
      </c>
      <c r="B21" s="31">
        <v>48</v>
      </c>
      <c r="C21" s="32">
        <v>64</v>
      </c>
      <c r="D21" s="22">
        <f t="shared" si="1"/>
        <v>16</v>
      </c>
      <c r="E21" s="22">
        <f t="shared" si="0"/>
        <v>33.33333333333333</v>
      </c>
    </row>
    <row r="22" spans="1:5" ht="18.75" customHeight="1">
      <c r="A22" s="26" t="s">
        <v>73</v>
      </c>
      <c r="B22" s="31"/>
      <c r="C22" s="32"/>
      <c r="D22" s="22"/>
      <c r="E22" s="22" t="str">
        <f t="shared" si="0"/>
        <v> </v>
      </c>
    </row>
    <row r="23" spans="1:5" ht="18.75" customHeight="1">
      <c r="A23" s="27" t="s">
        <v>74</v>
      </c>
      <c r="B23" s="31"/>
      <c r="C23" s="32"/>
      <c r="D23" s="22">
        <f t="shared" si="1"/>
        <v>0</v>
      </c>
      <c r="E23" s="22" t="str">
        <f t="shared" si="0"/>
        <v> </v>
      </c>
    </row>
    <row r="24" spans="1:5" ht="18.75" customHeight="1">
      <c r="A24" s="27" t="s">
        <v>75</v>
      </c>
      <c r="B24" s="31">
        <v>2705</v>
      </c>
      <c r="C24" s="32">
        <v>1780</v>
      </c>
      <c r="D24" s="22">
        <f t="shared" si="1"/>
        <v>-925</v>
      </c>
      <c r="E24" s="22">
        <f t="shared" si="0"/>
        <v>-34.195933456561924</v>
      </c>
    </row>
    <row r="25" spans="1:5" ht="18.75" customHeight="1">
      <c r="A25" s="27" t="s">
        <v>76</v>
      </c>
      <c r="B25" s="31">
        <v>256</v>
      </c>
      <c r="C25" s="32">
        <v>298</v>
      </c>
      <c r="D25" s="22">
        <f t="shared" si="1"/>
        <v>42</v>
      </c>
      <c r="E25" s="22">
        <f t="shared" si="0"/>
        <v>16.40625</v>
      </c>
    </row>
    <row r="26" spans="1:5" ht="18.75" customHeight="1">
      <c r="A26" s="27" t="s">
        <v>77</v>
      </c>
      <c r="B26" s="31"/>
      <c r="C26" s="32">
        <v>500</v>
      </c>
      <c r="D26" s="22">
        <f t="shared" si="1"/>
        <v>500</v>
      </c>
      <c r="E26" s="22" t="str">
        <f t="shared" si="0"/>
        <v> </v>
      </c>
    </row>
    <row r="27" spans="1:5" ht="18.75" customHeight="1">
      <c r="A27" s="23" t="s">
        <v>78</v>
      </c>
      <c r="B27" s="31"/>
      <c r="C27" s="32"/>
      <c r="D27" s="22"/>
      <c r="E27" s="22" t="str">
        <f t="shared" si="0"/>
        <v> </v>
      </c>
    </row>
    <row r="28" spans="1:5" ht="18.75" customHeight="1">
      <c r="A28" s="25" t="s">
        <v>79</v>
      </c>
      <c r="B28" s="30">
        <v>1745</v>
      </c>
      <c r="C28" s="33"/>
      <c r="D28" s="22">
        <f t="shared" si="1"/>
        <v>-1745</v>
      </c>
      <c r="E28" s="22">
        <f t="shared" si="0"/>
        <v>-100</v>
      </c>
    </row>
    <row r="29" spans="1:5" ht="18.75" customHeight="1">
      <c r="A29" s="26" t="s">
        <v>80</v>
      </c>
      <c r="B29" s="30"/>
      <c r="C29" s="33"/>
      <c r="D29" s="22"/>
      <c r="E29" s="22" t="str">
        <f t="shared" si="0"/>
        <v> </v>
      </c>
    </row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5118110236220472" right="0.1968503937007874" top="0.31496062992125984" bottom="0.6692913385826772" header="0.2362204724409449" footer="0.5905511811023623"/>
  <pageSetup firstPageNumber="22" useFirstPageNumber="1" horizontalDpi="600" verticalDpi="600" orientation="landscape" paperSize="9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cp:lastPrinted>2023-11-14T02:01:30Z</cp:lastPrinted>
  <dcterms:created xsi:type="dcterms:W3CDTF">1996-12-17T01:32:42Z</dcterms:created>
  <dcterms:modified xsi:type="dcterms:W3CDTF">2024-02-18T06:19:11Z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BB3082C8D22347C4AD06241D732B21AE_12</vt:lpwstr>
  </property>
</Properties>
</file>